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770" windowHeight="12270"/>
  </bookViews>
  <sheets>
    <sheet name="Sheet1" sheetId="1" r:id="rId1"/>
  </sheets>
  <definedNames>
    <definedName name="_xlnm._FilterDatabase" localSheetId="0" hidden="1">Sheet1!$A$1:$E$724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5" i="1" l="1"/>
  <c r="E653" i="1"/>
  <c r="E650" i="1"/>
  <c r="E647" i="1"/>
  <c r="E513" i="1"/>
  <c r="E254" i="1"/>
  <c r="E652" i="1"/>
  <c r="E291" i="1"/>
  <c r="E253" i="1"/>
  <c r="E247" i="1"/>
  <c r="E226" i="1"/>
  <c r="E202" i="1"/>
  <c r="E173" i="1"/>
  <c r="E479" i="1"/>
  <c r="E474" i="1"/>
  <c r="E329" i="1"/>
  <c r="E255" i="1"/>
  <c r="E152" i="1"/>
  <c r="E613" i="1"/>
  <c r="E604" i="1"/>
  <c r="E508" i="1"/>
  <c r="E476" i="1"/>
  <c r="E333" i="1"/>
  <c r="E140" i="1"/>
  <c r="E99" i="1"/>
  <c r="E61" i="1"/>
  <c r="E602" i="1"/>
  <c r="E718" i="1"/>
  <c r="E690" i="1"/>
  <c r="E605" i="1"/>
  <c r="E518" i="1"/>
  <c r="E515" i="1"/>
  <c r="E503" i="1"/>
  <c r="E477" i="1"/>
  <c r="E440" i="1"/>
  <c r="E402" i="1"/>
  <c r="E296" i="1"/>
  <c r="E288" i="1"/>
  <c r="E257" i="1"/>
  <c r="E145" i="1"/>
  <c r="E69" i="1"/>
  <c r="E70" i="1"/>
  <c r="E674" i="1"/>
  <c r="E656" i="1"/>
  <c r="E636" i="1"/>
  <c r="E631" i="1"/>
  <c r="E619" i="1"/>
  <c r="E614" i="1"/>
  <c r="E599" i="1"/>
  <c r="E532" i="1"/>
  <c r="E510" i="1"/>
  <c r="E478" i="1"/>
  <c r="E400" i="1"/>
  <c r="E396" i="1"/>
  <c r="E359" i="1"/>
  <c r="E355" i="1"/>
  <c r="E353" i="1"/>
  <c r="E332" i="1"/>
  <c r="E330" i="1"/>
  <c r="E289" i="1"/>
  <c r="E252" i="1"/>
  <c r="E243" i="1"/>
  <c r="E233" i="1"/>
  <c r="E174" i="1"/>
  <c r="E139" i="1"/>
  <c r="E132" i="1"/>
  <c r="E100" i="1"/>
  <c r="E92" i="1"/>
  <c r="E82" i="1"/>
  <c r="E63" i="1"/>
  <c r="E704" i="1"/>
  <c r="E701" i="1"/>
  <c r="E635" i="1"/>
  <c r="E621" i="1"/>
  <c r="E555" i="1"/>
  <c r="E553" i="1"/>
  <c r="E517" i="1"/>
  <c r="E494" i="1"/>
  <c r="E469" i="1"/>
  <c r="E411" i="1"/>
  <c r="E397" i="1"/>
  <c r="E385" i="1"/>
  <c r="E303" i="1"/>
  <c r="E297" i="1"/>
  <c r="E283" i="1"/>
  <c r="E282" i="1"/>
  <c r="E280" i="1"/>
  <c r="E261" i="1"/>
  <c r="E196" i="1"/>
  <c r="E194" i="1"/>
  <c r="E121" i="1"/>
  <c r="E120" i="1"/>
  <c r="E94" i="1"/>
  <c r="E83" i="1"/>
  <c r="E76" i="1"/>
  <c r="E68" i="1"/>
  <c r="E719" i="1"/>
  <c r="E706" i="1"/>
  <c r="E696" i="1"/>
  <c r="E673" i="1"/>
  <c r="E654" i="1"/>
  <c r="E633" i="1"/>
  <c r="E603" i="1"/>
  <c r="E601" i="1"/>
  <c r="E554" i="1"/>
  <c r="E547" i="1"/>
  <c r="E519" i="1"/>
  <c r="E487" i="1"/>
  <c r="E480" i="1"/>
  <c r="E425" i="1"/>
  <c r="E398" i="1"/>
  <c r="E362" i="1"/>
  <c r="E356" i="1"/>
  <c r="E327" i="1"/>
  <c r="E304" i="1"/>
  <c r="E286" i="1"/>
  <c r="E277" i="1"/>
  <c r="E273" i="1"/>
  <c r="E264" i="1"/>
  <c r="E251" i="1"/>
  <c r="E225" i="1"/>
  <c r="E146" i="1"/>
  <c r="E142" i="1"/>
  <c r="E127" i="1"/>
  <c r="E98" i="1"/>
  <c r="E84" i="1"/>
  <c r="E80" i="1"/>
  <c r="E72" i="1"/>
  <c r="E64" i="1"/>
  <c r="E713" i="1"/>
  <c r="E693" i="1"/>
  <c r="E691" i="1"/>
  <c r="E688" i="1"/>
  <c r="E686" i="1"/>
  <c r="E643" i="1"/>
  <c r="E639" i="1"/>
  <c r="E638" i="1"/>
  <c r="E632" i="1"/>
  <c r="E620" i="1"/>
  <c r="E617" i="1"/>
  <c r="E546" i="1"/>
  <c r="E512" i="1"/>
  <c r="E509" i="1"/>
  <c r="E507" i="1"/>
  <c r="E490" i="1"/>
  <c r="E472" i="1"/>
  <c r="E471" i="1"/>
  <c r="E448" i="1"/>
  <c r="E445" i="1"/>
  <c r="E442" i="1"/>
  <c r="E423" i="1"/>
  <c r="E417" i="1"/>
  <c r="E409" i="1"/>
  <c r="E407" i="1"/>
  <c r="E404" i="1"/>
  <c r="E395" i="1"/>
  <c r="E383" i="1"/>
  <c r="E375" i="1"/>
  <c r="E373" i="1"/>
  <c r="E371" i="1"/>
  <c r="E369" i="1"/>
  <c r="E366" i="1"/>
  <c r="E363" i="1"/>
  <c r="E350" i="1"/>
  <c r="E347" i="1"/>
  <c r="E331" i="1"/>
  <c r="E318" i="1"/>
  <c r="E302" i="1"/>
  <c r="E301" i="1"/>
  <c r="E300" i="1"/>
  <c r="E279" i="1"/>
  <c r="E274" i="1"/>
  <c r="E268" i="1"/>
  <c r="E267" i="1"/>
  <c r="E265" i="1"/>
  <c r="E244" i="1"/>
  <c r="E189" i="1"/>
  <c r="E165" i="1"/>
  <c r="E159" i="1"/>
  <c r="E156" i="1"/>
  <c r="E141" i="1"/>
  <c r="E137" i="1"/>
  <c r="E131" i="1"/>
  <c r="E130" i="1"/>
  <c r="E128" i="1"/>
  <c r="E125" i="1"/>
  <c r="E122" i="1"/>
  <c r="E119" i="1"/>
  <c r="E117" i="1"/>
  <c r="E93" i="1"/>
  <c r="E91" i="1"/>
  <c r="E77" i="1"/>
  <c r="E74" i="1"/>
  <c r="E62" i="1"/>
  <c r="E710" i="1"/>
  <c r="E424" i="1"/>
  <c r="E391" i="1"/>
  <c r="E190" i="1"/>
  <c r="E183" i="1"/>
  <c r="E113" i="1"/>
  <c r="E105" i="1"/>
  <c r="E87" i="1"/>
  <c r="E698" i="1"/>
  <c r="E677" i="1"/>
  <c r="E644" i="1"/>
  <c r="E534" i="1"/>
  <c r="E498" i="1"/>
  <c r="E427" i="1"/>
  <c r="E410" i="1"/>
  <c r="E393" i="1"/>
  <c r="E377" i="1"/>
  <c r="E338" i="1"/>
  <c r="E299" i="1"/>
  <c r="E245" i="1"/>
  <c r="E160" i="1"/>
  <c r="E136" i="1"/>
  <c r="E116" i="1"/>
  <c r="E112" i="1"/>
  <c r="E108" i="1"/>
  <c r="E711" i="1"/>
  <c r="E700" i="1"/>
  <c r="E681" i="1"/>
  <c r="E680" i="1"/>
  <c r="E446" i="1"/>
  <c r="E367" i="1"/>
  <c r="E365" i="1"/>
  <c r="E86" i="1"/>
  <c r="E444" i="1"/>
  <c r="E134" i="1"/>
  <c r="E89" i="1"/>
  <c r="E124" i="1"/>
  <c r="E239" i="1"/>
  <c r="E161" i="1"/>
  <c r="E133" i="1"/>
  <c r="E115" i="1"/>
  <c r="E426" i="1"/>
  <c r="E372" i="1"/>
  <c r="E715" i="1"/>
  <c r="E697" i="1"/>
  <c r="E687" i="1"/>
  <c r="E679" i="1"/>
  <c r="E625" i="1"/>
  <c r="E624" i="1"/>
  <c r="E527" i="1"/>
  <c r="E526" i="1"/>
  <c r="E516" i="1"/>
  <c r="E501" i="1"/>
  <c r="E466" i="1"/>
  <c r="E449" i="1"/>
  <c r="E358" i="1"/>
  <c r="E276" i="1"/>
  <c r="E275" i="1"/>
  <c r="E271" i="1"/>
  <c r="E217" i="1"/>
  <c r="E216" i="1"/>
  <c r="E172" i="1"/>
  <c r="E123" i="1"/>
  <c r="E111" i="1"/>
  <c r="E90" i="1"/>
  <c r="E75" i="1"/>
  <c r="E58" i="1" l="1"/>
  <c r="E53" i="1"/>
  <c r="E51" i="1"/>
  <c r="E50" i="1"/>
  <c r="E49" i="1"/>
  <c r="E47" i="1"/>
  <c r="E46" i="1"/>
  <c r="E42" i="1"/>
  <c r="E37" i="1"/>
  <c r="E35" i="1"/>
  <c r="E33" i="1"/>
  <c r="E31" i="1"/>
  <c r="E30" i="1"/>
  <c r="E24" i="1"/>
  <c r="E23" i="1"/>
  <c r="E22" i="1"/>
  <c r="E21" i="1"/>
  <c r="E20" i="1"/>
  <c r="E11" i="1"/>
  <c r="E10" i="1"/>
  <c r="E9" i="1"/>
  <c r="E7" i="1"/>
  <c r="E6" i="1"/>
</calcChain>
</file>

<file path=xl/sharedStrings.xml><?xml version="1.0" encoding="utf-8"?>
<sst xmlns="http://schemas.openxmlformats.org/spreadsheetml/2006/main" count="1427" uniqueCount="1425">
  <si>
    <t>Ванстандардне/некласификоване главне дијагностичке категорије</t>
  </si>
  <si>
    <t>Kоефицијенти</t>
  </si>
  <si>
    <t>Корективни фактор за *педијатријске случајеве</t>
  </si>
  <si>
    <t>A01Z</t>
  </si>
  <si>
    <t>Трансплантација јетре</t>
  </si>
  <si>
    <t>A03Z</t>
  </si>
  <si>
    <t>Трансплантација плућа или срца и плућа</t>
  </si>
  <si>
    <t>A05Z</t>
  </si>
  <si>
    <t>Трансплaнтација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</si>
  <si>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</si>
  <si>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</si>
  <si>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</si>
  <si>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</si>
  <si>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</si>
  <si>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</si>
  <si>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</si>
  <si>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</si>
  <si>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</si>
  <si>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</si>
  <si>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</si>
  <si>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</si>
  <si>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</si>
  <si>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</si>
  <si>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</si>
  <si>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са трансплантацијом панкреаса, или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</si>
  <si>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</si>
  <si>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</si>
  <si>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</si>
  <si>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</si>
  <si>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</si>
  <si>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</si>
  <si>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</si>
  <si>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тешким КК</t>
  </si>
  <si>
    <t>A12Z</t>
  </si>
  <si>
    <t>Уградња уређаја за неуростимулацију</t>
  </si>
  <si>
    <t>A40Z</t>
  </si>
  <si>
    <t>Екстракорпорална мембранска оксигенација (EKMO)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</si>
  <si>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</si>
  <si>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</si>
  <si>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</si>
  <si>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</si>
  <si>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</si>
  <si>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</si>
  <si>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Кранијалне процедуре, са врло тешким КК</t>
  </si>
  <si>
    <t>B02B</t>
  </si>
  <si>
    <t>Кранијалне процедуре, са тешким КК</t>
  </si>
  <si>
    <t>B02C</t>
  </si>
  <si>
    <t>Кранијалне процедуре, без врло тешких или тешких КК</t>
  </si>
  <si>
    <t>B03A</t>
  </si>
  <si>
    <t>Процедуре на кичменом стубу (спиналне процедуре), са врло тешким или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</si>
  <si>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</si>
  <si>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</si>
  <si>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</si>
  <si>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КК</t>
  </si>
  <si>
    <t>B04B</t>
  </si>
  <si>
    <t>Екстракранијалне процедуре на крвним судовима, без врло тешких КК</t>
  </si>
  <si>
    <t>B05Z</t>
  </si>
  <si>
    <r>
      <t>Хируршки захват на карпалном тунелу (декомпресија</t>
    </r>
    <r>
      <rPr>
        <i/>
        <sz val="10"/>
        <color theme="1"/>
        <rFont val="Calibri"/>
        <family val="2"/>
        <scheme val="minor"/>
      </rPr>
      <t xml:space="preserve"> n.medianus-a</t>
    </r>
    <r>
      <rPr>
        <sz val="10"/>
        <color theme="1"/>
        <rFont val="Calibri"/>
        <family val="2"/>
        <scheme val="minor"/>
      </rPr>
      <t>)</t>
    </r>
  </si>
  <si>
    <t>B06A</t>
  </si>
  <si>
    <t>Процедуре код церебралне парализе, мишићне дистрофије, неуропатије, са КК</t>
  </si>
  <si>
    <t>B06B</t>
  </si>
  <si>
    <t>Процедуре код церебралне парализе, мишићне дистрофије, неуропатије, без КК</t>
  </si>
  <si>
    <t>B07A</t>
  </si>
  <si>
    <t>Процедуре на периферним и кранијалним нервима и друге процедуре на нервом систему са КК</t>
  </si>
  <si>
    <t>B07B</t>
  </si>
  <si>
    <t>Процедуре на периферним и кранијалним нервима и друге процедуре на нервом систему без КК</t>
  </si>
  <si>
    <t>B40Z</t>
  </si>
  <si>
    <t>Плазмафереза са неуролошком болести, исти дан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</si>
  <si>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</si>
  <si>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</si>
  <si>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</si>
  <si>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</si>
  <si>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</si>
  <si>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</si>
  <si>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</si>
  <si>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Акутна параплегија/квадриплегија са или без оперативног поступка са врло тешким КК</t>
  </si>
  <si>
    <t>B60B</t>
  </si>
  <si>
    <t>Акутна параплегија/квадриплегија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</si>
  <si>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</si>
  <si>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или тешким КК</t>
  </si>
  <si>
    <t>B61B</t>
  </si>
  <si>
    <t>Стања кичмене мождине са или без оперативног поступка без врло тешких или тешких КК</t>
  </si>
  <si>
    <t>B62Z</t>
  </si>
  <si>
    <t>Афереза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</si>
  <si>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</si>
  <si>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</si>
  <si>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</si>
  <si>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</si>
  <si>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</si>
  <si>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 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</si>
  <si>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</si>
  <si>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</si>
  <si>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</si>
  <si>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</si>
  <si>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</si>
  <si>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</si>
  <si>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</si>
  <si>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</si>
  <si>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</si>
  <si>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система, са умереним КК</t>
  </si>
  <si>
    <t>B67C</t>
  </si>
  <si>
    <t>Дегенеративни поремећаји нервног система, без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</si>
  <si>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</si>
  <si>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</si>
  <si>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</si>
  <si>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</si>
  <si>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</si>
  <si>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</si>
  <si>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</si>
  <si>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</si>
  <si>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</si>
  <si>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 и остали цереброваскуларни поремећаји, са врло тешким КК</t>
  </si>
  <si>
    <t>B70B</t>
  </si>
  <si>
    <t>Мождани удар (шлог) и остали цереброваскуларни поремећаји, са тешким КК</t>
  </si>
  <si>
    <t>B70C</t>
  </si>
  <si>
    <t>Мождани удар (шлог) и остали цереброваскуларни поремећаји, без врло тешких или тешким КК</t>
  </si>
  <si>
    <t>B70D</t>
  </si>
  <si>
    <t>Мождани удар (шлог) и остали цереброваскуларни поремећаји,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</si>
  <si>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</si>
  <si>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</si>
  <si>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</si>
  <si>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Поремећај кранијалних и периферних нерава без КК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</si>
  <si>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</si>
  <si>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</si>
  <si>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</si>
  <si>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</si>
  <si>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</si>
  <si>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</si>
  <si>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</si>
  <si>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КК</t>
  </si>
  <si>
    <t>B74B</t>
  </si>
  <si>
    <t>Нетрауматски ступор и кома, без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</si>
  <si>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</si>
  <si>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</si>
  <si>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</si>
  <si>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</si>
  <si>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</si>
  <si>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</si>
  <si>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</si>
  <si>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</si>
  <si>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</si>
  <si>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</si>
  <si>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</si>
  <si>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</si>
  <si>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</si>
  <si>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</si>
  <si>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</si>
  <si>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</si>
  <si>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</si>
  <si>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</si>
  <si>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</si>
  <si>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</si>
  <si>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</si>
  <si>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</si>
  <si>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</si>
  <si>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</si>
  <si>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</si>
  <si>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</si>
  <si>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</si>
  <si>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</si>
  <si>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</si>
  <si>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</si>
  <si>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</si>
  <si>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</si>
  <si>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</si>
  <si>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</si>
  <si>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</si>
  <si>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</si>
  <si>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</si>
  <si>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</si>
  <si>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</si>
  <si>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</si>
  <si>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</si>
  <si>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</si>
  <si>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</si>
  <si>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</si>
  <si>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</si>
  <si>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</si>
  <si>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</si>
  <si>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</si>
  <si>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</si>
  <si>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</si>
  <si>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 сложене процедуре код катаракте</t>
  </si>
  <si>
    <t>C15B</t>
  </si>
  <si>
    <t>Глауком 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</si>
  <si>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</si>
  <si>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</si>
  <si>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</si>
  <si>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 КК</t>
  </si>
  <si>
    <t>C60B</t>
  </si>
  <si>
    <t>Акутне и велике инфекције ока, без КК</t>
  </si>
  <si>
    <t>C61A</t>
  </si>
  <si>
    <t>Неуролошки и васкуларни поремећаји ока, са КК</t>
  </si>
  <si>
    <t>C61B</t>
  </si>
  <si>
    <t>Неуролошки и васкуларни поремећаји ока, без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</si>
  <si>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</si>
  <si>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</si>
  <si>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</si>
  <si>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</si>
  <si>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поремећаји ува, носа, уста и грла</t>
  </si>
  <si>
    <t>D01Z</t>
  </si>
  <si>
    <t>Кохлеарни имплант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</si>
  <si>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</si>
  <si>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</si>
  <si>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</si>
  <si>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</si>
  <si>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</si>
  <si>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без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</si>
  <si>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</si>
  <si>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</si>
  <si>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</si>
  <si>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</si>
  <si>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</si>
  <si>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</si>
  <si>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</si>
  <si>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</si>
  <si>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</si>
  <si>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синусима и сложене процедуре на средњем уху</t>
  </si>
  <si>
    <t>D10Z</t>
  </si>
  <si>
    <t>Процедуре на носу</t>
  </si>
  <si>
    <t>D11Z</t>
  </si>
  <si>
    <t>Тонзилектомија и/или аденоидектомија</t>
  </si>
  <si>
    <t>D12Z</t>
  </si>
  <si>
    <t>Остале процедуре на уху, грлу, носу и усној дупљи</t>
  </si>
  <si>
    <t>D13Z</t>
  </si>
  <si>
    <t>Миринготомија са  инсерцијом тубуса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</si>
  <si>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</si>
  <si>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</si>
  <si>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</si>
  <si>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</si>
  <si>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</si>
  <si>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>Вађење и поправка зуба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</si>
  <si>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</si>
  <si>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</si>
  <si>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</si>
  <si>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</si>
  <si>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</si>
  <si>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</si>
  <si>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</si>
  <si>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>Крварење из носа (епистакса)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</si>
  <si>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</si>
  <si>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</si>
  <si>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</si>
  <si>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</si>
  <si>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</si>
  <si>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</si>
  <si>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</si>
  <si>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</si>
  <si>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</si>
  <si>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</si>
  <si>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</si>
  <si>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>Болести уста и зуба, које искључују вађење и поправку зуба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</si>
  <si>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</si>
  <si>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</si>
  <si>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</si>
  <si>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</si>
  <si>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</si>
  <si>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</si>
  <si>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</si>
  <si>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</si>
  <si>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</si>
  <si>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</si>
  <si>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или умереним КК</t>
  </si>
  <si>
    <t>E02C</t>
  </si>
  <si>
    <t>Остали оперативни поступци на респираторном систему, без КК</t>
  </si>
  <si>
    <t>E40A</t>
  </si>
  <si>
    <t>Болести респираторног система са механичком вентилацијом, са врло тешким КК</t>
  </si>
  <si>
    <t>E40B</t>
  </si>
  <si>
    <t>Болести респираторног система са механичком вентилацијом, без врло тешких КК</t>
  </si>
  <si>
    <t>E41Z</t>
  </si>
  <si>
    <t>Болести респираторног система са неинвазивном вентилаторном подршком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</si>
  <si>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</si>
  <si>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</si>
  <si>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</si>
  <si>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</si>
  <si>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</si>
  <si>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исти дан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</si>
  <si>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</si>
  <si>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</si>
  <si>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</si>
  <si>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</si>
  <si>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</si>
  <si>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КК</t>
  </si>
  <si>
    <t>E61B</t>
  </si>
  <si>
    <t>Плућна емболија, без врло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</si>
  <si>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</si>
  <si>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</si>
  <si>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</si>
  <si>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или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</si>
  <si>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</si>
  <si>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</si>
  <si>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</si>
  <si>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</si>
  <si>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</si>
  <si>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</si>
  <si>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</si>
  <si>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</si>
  <si>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</si>
  <si>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 КК</t>
  </si>
  <si>
    <t>E65B</t>
  </si>
  <si>
    <t>ХОБП, без врло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</si>
  <si>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</si>
  <si>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</si>
  <si>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</si>
  <si>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</si>
  <si>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</si>
  <si>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</si>
  <si>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</si>
  <si>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</si>
  <si>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</si>
  <si>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</si>
  <si>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</si>
  <si>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КК</t>
  </si>
  <si>
    <t>E68B</t>
  </si>
  <si>
    <t>Пнеумоторакс, без  КК</t>
  </si>
  <si>
    <t>E69A</t>
  </si>
  <si>
    <t>Бронхитис и астма, са КК</t>
  </si>
  <si>
    <t>E69B</t>
  </si>
  <si>
    <t>Бронхитис и астма, без КК</t>
  </si>
  <si>
    <t>E70A</t>
  </si>
  <si>
    <t>Пертусис (велики кашаљ) и акутни бронхиолитис, са КК</t>
  </si>
  <si>
    <t>E70B</t>
  </si>
  <si>
    <t>Пертусис (велики кашаљ) и акутни бронхиолитис, без КК</t>
  </si>
  <si>
    <t>E71A</t>
  </si>
  <si>
    <t>Неоплазме респираторног система, са врло тешким КК</t>
  </si>
  <si>
    <t>E71B</t>
  </si>
  <si>
    <t>Неоплазмe респираторног система, без врло тешких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</si>
  <si>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</si>
  <si>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</si>
  <si>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</si>
  <si>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</si>
  <si>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</si>
  <si>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или умереним КК</t>
  </si>
  <si>
    <t>E73C</t>
  </si>
  <si>
    <t>Плеурални излив, без 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</si>
  <si>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</si>
  <si>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</si>
  <si>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</si>
  <si>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или умереним КК</t>
  </si>
  <si>
    <t>E74C</t>
  </si>
  <si>
    <t>Болести интерстицијума плућа, без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</si>
  <si>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</si>
  <si>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</si>
  <si>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</si>
  <si>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</si>
  <si>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</si>
  <si>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</si>
  <si>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</si>
  <si>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</si>
  <si>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</si>
  <si>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</si>
  <si>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 КК</t>
  </si>
  <si>
    <t>F01B</t>
  </si>
  <si>
    <t>Имплантација или замена аутоматског кардиовертер дефибрилатора, потпуни систем, без врло тешких КК</t>
  </si>
  <si>
    <t>F02Z</t>
  </si>
  <si>
    <t>Аутоматски кардиовертер дефибрилатор остале процедуре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</si>
  <si>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</si>
  <si>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</si>
  <si>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</si>
  <si>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</si>
  <si>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</si>
  <si>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Процедуре на срчаном залиску са применом пумпе за кардиопулмонални бајпас, без инвазивне дијагностике на срцу, са врло тешким КК</t>
  </si>
  <si>
    <t>F04B</t>
  </si>
  <si>
    <t>Процедуре на срчаном залиску са применом пумпе за кардиопулмонални бајпас, без инвазивне дијагностике на срцу, без врло тешких КК</t>
  </si>
  <si>
    <t>F05A</t>
  </si>
  <si>
    <t>Коронарни бајпас са инвазивном дијагностиком на срцу, са реоперациојом или са врло тешким КК</t>
  </si>
  <si>
    <t>F05B</t>
  </si>
  <si>
    <t>Коронарни бајпас са инвазивном дијагностиком на срцу, без реоперације без врло тешких КК</t>
  </si>
  <si>
    <t>F06A</t>
  </si>
  <si>
    <t>Коронарни бајпас без инвазивне дијагностике на срцу, са реоперацијом или са врло тешким или тешким КК</t>
  </si>
  <si>
    <t>F06B</t>
  </si>
  <si>
    <t>Коронарни бајпас без инвазивне дијагностике на срцу, без реоперације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</si>
  <si>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</si>
  <si>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</si>
  <si>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</si>
  <si>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</si>
  <si>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</si>
  <si>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</si>
  <si>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</si>
  <si>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</si>
  <si>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</si>
  <si>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</si>
  <si>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</si>
  <si>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</si>
  <si>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</si>
  <si>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</si>
  <si>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</si>
  <si>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</si>
  <si>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</si>
  <si>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</si>
  <si>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</si>
  <si>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врло тешких КК</t>
  </si>
  <si>
    <t>F11A</t>
  </si>
  <si>
    <t>Ампутација због поремећаја циркулаторног система, осим горњих екстремитета и прста на нози, са врло тешким КК</t>
  </si>
  <si>
    <t>F11B</t>
  </si>
  <si>
    <t>Ампутација због поремећаја циркулаторног система, осим горњих екстремитета и прста на нози, без врло тешких КК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</si>
  <si>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</si>
  <si>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</si>
  <si>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</si>
  <si>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</si>
  <si>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</si>
  <si>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или тешким  КК</t>
  </si>
  <si>
    <t>F13B</t>
  </si>
  <si>
    <t>Ампутација горњег екстремитета и прста на нози због поремећаја циркулаторног система, без врло тешких или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</si>
  <si>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</si>
  <si>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</si>
  <si>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</si>
  <si>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или умереним КК</t>
  </si>
  <si>
    <t>F14C</t>
  </si>
  <si>
    <t>Васкуларне процедуре, осим велике реконструкције, без примене пумпе за кардиопулмонарни бајпас, без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</si>
  <si>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</si>
  <si>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</si>
  <si>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</si>
  <si>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</si>
  <si>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</si>
  <si>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 са КК</t>
  </si>
  <si>
    <t>F16B</t>
  </si>
  <si>
    <t>Интервентна коронарна процедура, без акутног инфаркта миокарда, без инсерције, без  КК</t>
  </si>
  <si>
    <t>F17A</t>
  </si>
  <si>
    <t>Имплантација или замена генератора пејсмејкера, са врло тешким или тешким КК</t>
  </si>
  <si>
    <t>F17B</t>
  </si>
  <si>
    <t>Имплантација или замена генератора пејсмејкера, без врло тешких или тешких КК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</si>
  <si>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</si>
  <si>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</si>
  <si>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</si>
  <si>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</si>
  <si>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</si>
  <si>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васкуларне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</si>
  <si>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</si>
  <si>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</si>
  <si>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</si>
  <si>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</si>
  <si>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</si>
  <si>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</si>
  <si>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</si>
  <si>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</si>
  <si>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</si>
  <si>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</si>
  <si>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</si>
  <si>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</si>
  <si>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</si>
  <si>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</si>
  <si>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</si>
  <si>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врло тешким или тешким КК</t>
  </si>
  <si>
    <t>F42B</t>
  </si>
  <si>
    <t>Поремећаји циркулације, без АИМ, са инвазивном дијагностиком на срцу, без врло тешких или тешких КК</t>
  </si>
  <si>
    <t>F42C</t>
  </si>
  <si>
    <t>Поремећаји циркулације, без АИМ, са инвазивном дијагностиком на срцу, исти дан</t>
  </si>
  <si>
    <t>F43Z</t>
  </si>
  <si>
    <t>Дијагнозе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</si>
  <si>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</si>
  <si>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врло тешким КК</t>
  </si>
  <si>
    <t>F60B</t>
  </si>
  <si>
    <t>Поремећаји циркулације, се АИМ, без инвазивне дијагностике на срцу, без врло тешких КК</t>
  </si>
  <si>
    <t>F61A</t>
  </si>
  <si>
    <t>Инфективни ендокардитис са врло тешким КК</t>
  </si>
  <si>
    <t>F61B</t>
  </si>
  <si>
    <t>Инфективни ендокардитис без врло тешких КК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</si>
  <si>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</si>
  <si>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</si>
  <si>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</si>
  <si>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</si>
  <si>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</si>
  <si>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</si>
  <si>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</si>
  <si>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</si>
  <si>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</si>
  <si>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</si>
  <si>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</si>
  <si>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</si>
  <si>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</si>
  <si>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</si>
  <si>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</si>
  <si>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</si>
  <si>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</si>
  <si>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врло тешким или тешким КК</t>
  </si>
  <si>
    <t>F66B</t>
  </si>
  <si>
    <t>Атеросклероза коронарних крвних судова, без врло тешких или тешких КК</t>
  </si>
  <si>
    <t>F67A</t>
  </si>
  <si>
    <t>Хипертензија, са врло тешким или тешким КК</t>
  </si>
  <si>
    <t>F67B</t>
  </si>
  <si>
    <t>Хипертензија, без врло тешких или тешких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</si>
  <si>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</si>
  <si>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</si>
  <si>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</si>
  <si>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</si>
  <si>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</si>
  <si>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</si>
  <si>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</si>
  <si>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</si>
  <si>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</si>
  <si>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i/>
        <sz val="10"/>
        <color theme="1"/>
        <rFont val="Calibri"/>
        <family val="2"/>
        <scheme val="minor"/>
      </rPr>
      <t>angina pectoris</t>
    </r>
    <r>
      <rPr>
        <sz val="10"/>
        <color theme="1"/>
        <rFont val="Calibri"/>
        <family val="2"/>
        <scheme val="minor"/>
      </rPr>
      <t xml:space="preserve"> са врло тешким или тешким KK</t>
    </r>
  </si>
  <si>
    <t>F72B</t>
  </si>
  <si>
    <r>
      <t xml:space="preserve">Нестабилна </t>
    </r>
    <r>
      <rPr>
        <i/>
        <sz val="10"/>
        <color theme="1"/>
        <rFont val="Calibri"/>
        <family val="2"/>
        <scheme val="minor"/>
      </rPr>
      <t>angina pectoris</t>
    </r>
    <r>
      <rPr>
        <sz val="10"/>
        <color theme="1"/>
        <rFont val="Calibri"/>
        <family val="2"/>
        <scheme val="minor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</si>
  <si>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</si>
  <si>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</si>
  <si>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</si>
  <si>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</si>
  <si>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</si>
  <si>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</si>
  <si>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</si>
  <si>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</si>
  <si>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</si>
  <si>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са тешким или умереним КК</t>
  </si>
  <si>
    <t>F75C</t>
  </si>
  <si>
    <t>Остали поремећаји циркулаторног система, без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</si>
  <si>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</si>
  <si>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</si>
  <si>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</si>
  <si>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</si>
  <si>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</si>
  <si>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</si>
  <si>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</si>
  <si>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</si>
  <si>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</si>
  <si>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</si>
  <si>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</si>
  <si>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</si>
  <si>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</si>
  <si>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</si>
  <si>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са малигнитетом или са врло тешким КК</t>
  </si>
  <si>
    <t>G03B</t>
  </si>
  <si>
    <t>Процедуре на желуцу, једњаку и дванаестопалачном цреву без малигнитета, са тешким или умереним КК</t>
  </si>
  <si>
    <t>G03C</t>
  </si>
  <si>
    <t>Процедуре на желуцу, једњаку и дванаестопалачном цреву без малигнитета, без КК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</si>
  <si>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</si>
  <si>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</si>
  <si>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</si>
  <si>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</si>
  <si>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</si>
  <si>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</si>
  <si>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</si>
  <si>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</si>
  <si>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</si>
  <si>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</si>
  <si>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</si>
  <si>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</si>
  <si>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</si>
  <si>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</si>
  <si>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</si>
  <si>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малигнитетом или перитонитисом или са врло тешким или тешким КК</t>
  </si>
  <si>
    <t>G07B</t>
  </si>
  <si>
    <t>Апендектомија без малигнитета или перитонитиса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</si>
  <si>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</si>
  <si>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</si>
  <si>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</si>
  <si>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</si>
  <si>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</si>
  <si>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</si>
  <si>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</si>
  <si>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дигестивног система  са врло тешким КК</t>
  </si>
  <si>
    <t>G12B</t>
  </si>
  <si>
    <t>Остали оперативни поступци дигестивног система, са тешким или умереним КК</t>
  </si>
  <si>
    <t>G12C</t>
  </si>
  <si>
    <t>Остали оперативни поступци дигестивног система, без КК</t>
  </si>
  <si>
    <t>G46A</t>
  </si>
  <si>
    <t>Сложена гастроскопија, са врло тешким  КК</t>
  </si>
  <si>
    <t>G46B</t>
  </si>
  <si>
    <t>Сложена гастроскопија, без врло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</si>
  <si>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</si>
  <si>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</si>
  <si>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</si>
  <si>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</si>
  <si>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</si>
  <si>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</si>
  <si>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</si>
  <si>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истог дана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</si>
  <si>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</si>
  <si>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</si>
  <si>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</si>
  <si>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</si>
  <si>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</si>
  <si>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истог дана</t>
  </si>
  <si>
    <t>G60A</t>
  </si>
  <si>
    <t>Малигнитет дигестивног система, са врло тешким КК</t>
  </si>
  <si>
    <t>G60B</t>
  </si>
  <si>
    <t>Малигнитет дигестивног система, без врло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</si>
  <si>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</si>
  <si>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</si>
  <si>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</si>
  <si>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</si>
  <si>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</si>
  <si>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</si>
  <si>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</si>
  <si>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</si>
  <si>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</si>
  <si>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</si>
  <si>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</si>
  <si>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</si>
  <si>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</si>
  <si>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система, са врло тешким или тешким КК</t>
  </si>
  <si>
    <t>G65B</t>
  </si>
  <si>
    <t>Опструкција гастроинтестиналног система, без врло тешких или тешких КК</t>
  </si>
  <si>
    <t>G66Z</t>
  </si>
  <si>
    <t>Абдоминални бол или мезентеријски аденитис</t>
  </si>
  <si>
    <t>G67A</t>
  </si>
  <si>
    <t>Езофагитис и гастроентеритис, са врло тешким или тешким КК</t>
  </si>
  <si>
    <t>G67B</t>
  </si>
  <si>
    <t>Езофагитис и гастроентеритис, без врло тешких или тешких КК</t>
  </si>
  <si>
    <t>G70A</t>
  </si>
  <si>
    <t>Остале дијагнозе дигестивног система, са врло тешким или тешким КК</t>
  </si>
  <si>
    <t>G70B</t>
  </si>
  <si>
    <t>Остале дијагнозе дигестивног система без врло тешких или тешких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</si>
  <si>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</si>
  <si>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</si>
  <si>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</si>
  <si>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</si>
  <si>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</si>
  <si>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</si>
  <si>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са врло тешким КК</t>
  </si>
  <si>
    <t>H02B</t>
  </si>
  <si>
    <t>Велике процедуре на билијарном тракту, са тешким КК</t>
  </si>
  <si>
    <t>H02C</t>
  </si>
  <si>
    <t>Велике процедуре на билијарном тракту, без врло тешких или тешких КК</t>
  </si>
  <si>
    <t>H05A</t>
  </si>
  <si>
    <t>Дијагностичке процедуре на хепатобилијарном систему са врло тешким КК</t>
  </si>
  <si>
    <t>H05B</t>
  </si>
  <si>
    <t>Дијагностичке процедуре на хепатобилијарном систему без врло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</si>
  <si>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</si>
  <si>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</si>
  <si>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</si>
  <si>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</si>
  <si>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</si>
  <si>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i/>
        <sz val="10"/>
        <color theme="1"/>
        <rFont val="Calibri"/>
        <family val="2"/>
        <scheme val="minor"/>
      </rPr>
      <t>ductus choledocus-а</t>
    </r>
    <r>
      <rPr>
        <sz val="10"/>
        <color theme="1"/>
        <rFont val="Calibri"/>
        <family val="2"/>
        <scheme val="minor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</si>
  <si>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</si>
  <si>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i/>
        <sz val="10"/>
        <color theme="1"/>
        <rFont val="Calibri"/>
        <family val="2"/>
        <scheme val="minor"/>
      </rPr>
      <t>ductus choledocus-а</t>
    </r>
    <r>
      <rPr>
        <sz val="10"/>
        <color theme="1"/>
        <rFont val="Calibri"/>
        <family val="2"/>
        <scheme val="minor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</si>
  <si>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</si>
  <si>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КК</t>
  </si>
  <si>
    <t>H08B</t>
  </si>
  <si>
    <t>Лапароскопска холецистектомија без затворених испитивања проходности ductus choledocus-a без врло тешких и тешких КК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</si>
  <si>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</si>
  <si>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</si>
  <si>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</si>
  <si>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</si>
  <si>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</si>
  <si>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</si>
  <si>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</si>
  <si>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</si>
  <si>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</si>
  <si>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хепатитис, са врло тешким КК</t>
  </si>
  <si>
    <t>H60B</t>
  </si>
  <si>
    <t>Цироза и алкохолни хепатитис са тешким или умереним КК</t>
  </si>
  <si>
    <t>H60C</t>
  </si>
  <si>
    <t>Цироза и алкохолни хепатитис, без КК</t>
  </si>
  <si>
    <t>H61A</t>
  </si>
  <si>
    <t>Малигнитет хепатобилијарног система и панкреаса, са врло тешким KK</t>
  </si>
  <si>
    <t>H61B</t>
  </si>
  <si>
    <t>Малигнитет хепатобилијарног система и панкреаса, без врло тешких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</si>
  <si>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</si>
  <si>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</si>
  <si>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</si>
  <si>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</si>
  <si>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</si>
  <si>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</si>
  <si>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</si>
  <si>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</si>
  <si>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</si>
  <si>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</si>
  <si>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</si>
  <si>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</si>
  <si>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</si>
  <si>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</si>
  <si>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</si>
  <si>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</si>
  <si>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без ревизије без врло тешких КК</t>
  </si>
  <si>
    <t>I02A</t>
  </si>
  <si>
    <t>Микроваскуларни трансфер ткива или режња коже, искључујући шаку, са врло тешким или тешким КК</t>
  </si>
  <si>
    <t>I02B</t>
  </si>
  <si>
    <t>Режањ коже, искључујући шаку, без врло тешких или тешких КК</t>
  </si>
  <si>
    <t>I03A</t>
  </si>
  <si>
    <t>Замена кука, са врло тешким  KK</t>
  </si>
  <si>
    <t>I03B</t>
  </si>
  <si>
    <t>Замена кука, без врло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</si>
  <si>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</si>
  <si>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</si>
  <si>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</si>
  <si>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</si>
  <si>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</si>
  <si>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</si>
  <si>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</si>
  <si>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</si>
  <si>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</si>
  <si>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са деформитетом</t>
  </si>
  <si>
    <t>I07Z</t>
  </si>
  <si>
    <t>Ампутација</t>
  </si>
  <si>
    <t>I08A</t>
  </si>
  <si>
    <t>Остале процедуре на куку и фемуру, са врло тешким KK</t>
  </si>
  <si>
    <t>I08B</t>
  </si>
  <si>
    <t>Остале процедуре на куку и фемуру, без врло тешких KK</t>
  </si>
  <si>
    <t>I09A</t>
  </si>
  <si>
    <t>Спинална фузија, са врло тешким  KK</t>
  </si>
  <si>
    <t>I09B</t>
  </si>
  <si>
    <t>Спинална фузија, без врло тешких KK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</si>
  <si>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</si>
  <si>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</si>
  <si>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</si>
  <si>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</si>
  <si>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</si>
  <si>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</si>
  <si>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</si>
  <si>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 зглобова, са разним процедурама на мускулоскелетном систему, са врло тешким КК</t>
  </si>
  <si>
    <t>I12B</t>
  </si>
  <si>
    <t>Инфекција или запаљење костију и зглобова, са разним процедурама на мускулоскететном систему, са тешким или умереним КК</t>
  </si>
  <si>
    <t>I12C</t>
  </si>
  <si>
    <t>Инфекција или запаљење костију и зглобова, са разним процедурама на мускулоскететном систему, без КК</t>
  </si>
  <si>
    <t>I13A</t>
  </si>
  <si>
    <t>Процедуре на хумерусу, тибији, фибули, чланку (ножном), са КК</t>
  </si>
  <si>
    <t>I13B</t>
  </si>
  <si>
    <t>Процедуре на хумерусу, тибији, фибули, чланку (ножном), без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</si>
  <si>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</si>
  <si>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</si>
  <si>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</si>
  <si>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</si>
  <si>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</si>
  <si>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</si>
  <si>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</si>
  <si>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</si>
  <si>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</si>
  <si>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</si>
  <si>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</si>
  <si>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</si>
  <si>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</si>
  <si>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</si>
  <si>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</si>
  <si>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</si>
  <si>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</si>
  <si>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</si>
  <si>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</si>
  <si>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искључујући кук и фемур (бутну кост)</t>
  </si>
  <si>
    <t>I24Z</t>
  </si>
  <si>
    <t>Артроскопија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</si>
  <si>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</si>
  <si>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</si>
  <si>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</si>
  <si>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</si>
  <si>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</si>
  <si>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КК</t>
  </si>
  <si>
    <t>I27B</t>
  </si>
  <si>
    <t>Процедуре на меким ткивима, без  КК</t>
  </si>
  <si>
    <t>I28A</t>
  </si>
  <si>
    <t>Остале процедуре на мускулоскелетном систему, са КК</t>
  </si>
  <si>
    <t>I28B</t>
  </si>
  <si>
    <t>Остале процедуре на мускулоскелетном систему,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</si>
  <si>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</si>
  <si>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</si>
  <si>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</si>
  <si>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</si>
  <si>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</si>
  <si>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>Процедура ревизије на куку, са врло тешким КК</t>
  </si>
  <si>
    <t>I31B</t>
  </si>
  <si>
    <t>Процедура ревизије на куку, без врло тешких КК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</si>
  <si>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</si>
  <si>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</si>
  <si>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</si>
  <si>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</si>
  <si>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</si>
  <si>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врло тешких или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</si>
  <si>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</si>
  <si>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</si>
  <si>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</si>
  <si>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</si>
  <si>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</si>
  <si>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</si>
  <si>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</si>
  <si>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Уганућа, истегнућа, ишчашења у регији кука, карлице и бедара, са КК</t>
  </si>
  <si>
    <t>I63B</t>
  </si>
  <si>
    <t>Уганућа, истегнућа, ишчашења у регији кука, карлице и бедара, без КК</t>
  </si>
  <si>
    <t>I64A</t>
  </si>
  <si>
    <t>Остеомијелитис,  са врло тешким или тешким KK</t>
  </si>
  <si>
    <t>I64B</t>
  </si>
  <si>
    <t>Остеомијелитис, без врло тешких и тешких KK</t>
  </si>
  <si>
    <t>I65A</t>
  </si>
  <si>
    <t>Малигнитет мускулоскелтног система, са врло тешким КК</t>
  </si>
  <si>
    <t>I65B</t>
  </si>
  <si>
    <t>Малигнитет мускулоскелтног система, без врло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</si>
  <si>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</si>
  <si>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</si>
  <si>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</si>
  <si>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</si>
  <si>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</si>
  <si>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</si>
  <si>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</si>
  <si>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</si>
  <si>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</si>
  <si>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</si>
  <si>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</si>
  <si>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</si>
  <si>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</si>
  <si>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</si>
  <si>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</si>
  <si>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артропатије, са врло тешким или тешким КК</t>
  </si>
  <si>
    <t>I69B</t>
  </si>
  <si>
    <t>Болести костију и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</si>
  <si>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</si>
  <si>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</si>
  <si>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</si>
  <si>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</si>
  <si>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</si>
  <si>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Специфични мишићно-тетивни поремећаји, са врло тешким или тешким КК</t>
  </si>
  <si>
    <t>I72B</t>
  </si>
  <si>
    <t>Специфични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</si>
  <si>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</si>
  <si>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</si>
  <si>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</si>
  <si>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</si>
  <si>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</si>
  <si>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</si>
  <si>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</si>
  <si>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чланка,  са КК</t>
  </si>
  <si>
    <t>I75B</t>
  </si>
  <si>
    <t>Повреда рамена, надлактице, лакта, колена, ноге, чланка, без КК</t>
  </si>
  <si>
    <t>I76A</t>
  </si>
  <si>
    <t>Остали мускулоскелетни поремећаји, са врло тешким или тешким КК</t>
  </si>
  <si>
    <t>I76B</t>
  </si>
  <si>
    <t>Остали мускулоскелетни поремећаји, без врло тешких или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</si>
  <si>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</si>
  <si>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</si>
  <si>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</si>
  <si>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</si>
  <si>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</si>
  <si>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</si>
  <si>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</si>
  <si>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</si>
  <si>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</si>
  <si>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</si>
  <si>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</si>
  <si>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</si>
  <si>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</si>
  <si>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</si>
  <si>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</si>
  <si>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</si>
  <si>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</si>
  <si>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</si>
  <si>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</si>
  <si>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</si>
  <si>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</si>
  <si>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</si>
  <si>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КК</t>
  </si>
  <si>
    <t>J08B</t>
  </si>
  <si>
    <t>Остали трансплантати коже и/или поступци дебридмана, без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</si>
  <si>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</si>
  <si>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</si>
  <si>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</si>
  <si>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</si>
  <si>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</si>
  <si>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</si>
  <si>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</si>
  <si>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</si>
  <si>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</si>
  <si>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</si>
  <si>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</si>
  <si>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</si>
  <si>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</si>
  <si>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врло тешким  КК или са графтом и тешким КК</t>
  </si>
  <si>
    <t>J13B</t>
  </si>
  <si>
    <t>Процедуре на доњим екстремитетима, без улцерација/целулитиса, без врло тешких КК без графта (пресађивања коже) 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</si>
  <si>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</si>
  <si>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</si>
  <si>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</si>
  <si>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</si>
  <si>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</si>
  <si>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</si>
  <si>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</si>
  <si>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исти дан</t>
  </si>
  <si>
    <t>J62A</t>
  </si>
  <si>
    <t>Малигна болест дојке, са  КК</t>
  </si>
  <si>
    <t>J62B</t>
  </si>
  <si>
    <t>Малигна болест дојке, без  КК</t>
  </si>
  <si>
    <t>J63A</t>
  </si>
  <si>
    <t>Немалигна болест дојке, са  КК</t>
  </si>
  <si>
    <t>J63B</t>
  </si>
  <si>
    <t>Немалигна болест дојке, без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</si>
  <si>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</si>
  <si>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</si>
  <si>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</si>
  <si>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</si>
  <si>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</si>
  <si>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</si>
  <si>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</si>
  <si>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</si>
  <si>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</si>
  <si>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</si>
  <si>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</si>
  <si>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исти дан</t>
  </si>
  <si>
    <t>J68A</t>
  </si>
  <si>
    <t>Велики поремећаји коже, са врло тешким или тешким КК</t>
  </si>
  <si>
    <t>J68B</t>
  </si>
  <si>
    <t>Велики поремећаји коже, без врло тешких или тешких КК</t>
  </si>
  <si>
    <t>J68C</t>
  </si>
  <si>
    <t>Велики поремећаји коже, исти дан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</si>
  <si>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</si>
  <si>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</si>
  <si>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</si>
  <si>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</si>
  <si>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</si>
  <si>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исти дан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</si>
  <si>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</si>
  <si>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</si>
  <si>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дијабетеса, са врло тешким КК</t>
  </si>
  <si>
    <t>K01B</t>
  </si>
  <si>
    <t>Оперативне процедуре за компликације дијабетеса, без врло тешких КК</t>
  </si>
  <si>
    <t>K02A</t>
  </si>
  <si>
    <t>Процедуре на хипофизи, са  КК</t>
  </si>
  <si>
    <t>K02B</t>
  </si>
  <si>
    <t>Процедуре на хипофизи, без КК</t>
  </si>
  <si>
    <t>K03Z</t>
  </si>
  <si>
    <t>Процедуре на надбубрежним жлездама</t>
  </si>
  <si>
    <t>K04A</t>
  </si>
  <si>
    <t>Веће процедуре због прекомерне гојазности, са КК</t>
  </si>
  <si>
    <t>K04B</t>
  </si>
  <si>
    <t>Веће процедуре због прекомерне гојазности, без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</si>
  <si>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</si>
  <si>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</si>
  <si>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</si>
  <si>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</si>
  <si>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</si>
  <si>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тироидној жлезди, са врло тешким или тешким КК</t>
  </si>
  <si>
    <t>K06B</t>
  </si>
  <si>
    <t>Процедуре на тироидној жлезди, без врло тешких или тешких КК</t>
  </si>
  <si>
    <t>K07Z</t>
  </si>
  <si>
    <t>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</si>
  <si>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</si>
  <si>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</si>
  <si>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</si>
  <si>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</si>
  <si>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</si>
  <si>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</si>
  <si>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</si>
  <si>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</si>
  <si>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</si>
  <si>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</si>
  <si>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</si>
  <si>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</si>
  <si>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</si>
  <si>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исти дан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</si>
  <si>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</si>
  <si>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</si>
  <si>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</si>
  <si>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</si>
  <si>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</si>
  <si>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</si>
  <si>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</si>
  <si>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</si>
  <si>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</si>
  <si>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</si>
  <si>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</si>
  <si>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</si>
  <si>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</si>
  <si>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</si>
  <si>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</si>
  <si>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</si>
  <si>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</si>
  <si>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</si>
  <si>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</si>
  <si>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</si>
  <si>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</si>
  <si>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</si>
  <si>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</si>
  <si>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</si>
  <si>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</si>
  <si>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</si>
  <si>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</si>
  <si>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</si>
  <si>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</si>
  <si>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</si>
  <si>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неоплазми, са врло тешким КК</t>
  </si>
  <si>
    <t>L04B</t>
  </si>
  <si>
    <t>Велике процедуре на бубрегу, уретерима и мокраћној бешици, осим неоплазми, са тешким  КК</t>
  </si>
  <si>
    <t>L04C</t>
  </si>
  <si>
    <t>Велике процедуре на бубрегу, уретерима и мокраћној бешици, осим неоплазми, без врло тешких или тешких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</si>
  <si>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</si>
  <si>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</si>
  <si>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</si>
  <si>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</si>
  <si>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</si>
  <si>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</si>
  <si>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</si>
  <si>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>Мање процедуре на мокраћној бешици, без врло тешких или тешких КК</t>
  </si>
  <si>
    <t>L07A</t>
  </si>
  <si>
    <t>Трансуретералне процедуре, осим простатектомије, са КК</t>
  </si>
  <si>
    <t>L07B</t>
  </si>
  <si>
    <t>Трансуретералне процедуре, осим простатектомије, без КК</t>
  </si>
  <si>
    <t>L08A</t>
  </si>
  <si>
    <t>Процедуре на уретри, са КК</t>
  </si>
  <si>
    <t>L08B</t>
  </si>
  <si>
    <t>Процедуре на уретри,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</si>
  <si>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</si>
  <si>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</si>
  <si>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</si>
  <si>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</si>
  <si>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</si>
  <si>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</si>
  <si>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</si>
  <si>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</si>
  <si>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</si>
  <si>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</si>
  <si>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</si>
  <si>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</si>
  <si>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</si>
  <si>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</si>
  <si>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</si>
  <si>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</si>
  <si>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</si>
  <si>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инсуфицијенција, без врло тешких или тешких КК</t>
  </si>
  <si>
    <t>L61Z</t>
  </si>
  <si>
    <t>Хемодијализа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</si>
  <si>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</si>
  <si>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</si>
  <si>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</si>
  <si>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</si>
  <si>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</si>
  <si>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</si>
  <si>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</si>
  <si>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</si>
  <si>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</si>
  <si>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</si>
  <si>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</si>
  <si>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</si>
  <si>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</si>
  <si>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</si>
  <si>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</si>
  <si>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</si>
  <si>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</si>
  <si>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</si>
  <si>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</si>
  <si>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</si>
  <si>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</si>
  <si>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</si>
  <si>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поремећаји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</si>
  <si>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</si>
  <si>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</si>
  <si>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</si>
  <si>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</si>
  <si>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</si>
  <si>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M02B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</si>
  <si>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</si>
  <si>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</si>
  <si>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</si>
  <si>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</si>
  <si>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</si>
  <si>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</si>
  <si>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</si>
  <si>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систему, са КК</t>
  </si>
  <si>
    <t>M06B</t>
  </si>
  <si>
    <t>Остале оперативне процедуре на мушком гениталном систему, без КК</t>
  </si>
  <si>
    <t>M40Z</t>
  </si>
  <si>
    <t>Цистоуретероскопија, исти дан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</si>
  <si>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</si>
  <si>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</si>
  <si>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</si>
  <si>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</si>
  <si>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</si>
  <si>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</si>
  <si>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</si>
  <si>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</si>
  <si>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</si>
  <si>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</si>
  <si>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</si>
  <si>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</si>
  <si>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</si>
  <si>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</si>
  <si>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</si>
  <si>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</si>
  <si>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</si>
  <si>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</si>
  <si>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</si>
  <si>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</si>
  <si>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</si>
  <si>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</si>
  <si>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</si>
  <si>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</si>
  <si>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</si>
  <si>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</si>
  <si>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</si>
  <si>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</si>
  <si>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</si>
  <si>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</si>
  <si>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</si>
  <si>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</si>
  <si>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</si>
  <si>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</si>
  <si>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</si>
  <si>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</si>
  <si>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</si>
  <si>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</si>
  <si>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 због малигнитета, са врло тешким КК</t>
  </si>
  <si>
    <t>N12B</t>
  </si>
  <si>
    <t>Процедуре на материци и аднексама због малигнитета, без врло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</si>
  <si>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</si>
  <si>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</si>
  <si>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</si>
  <si>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</si>
  <si>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</si>
  <si>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</si>
  <si>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</si>
  <si>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</si>
  <si>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</si>
  <si>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</si>
  <si>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</si>
  <si>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</si>
  <si>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</si>
  <si>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</si>
  <si>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</si>
  <si>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</si>
  <si>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</si>
  <si>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</si>
  <si>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КК</t>
  </si>
  <si>
    <t>O03B</t>
  </si>
  <si>
    <t>Ектопична трудноћа, без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</si>
  <si>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</si>
  <si>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</si>
  <si>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</si>
  <si>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</si>
  <si>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</si>
  <si>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са оперативним процедурама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</si>
  <si>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</si>
  <si>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</si>
  <si>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</si>
  <si>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</si>
  <si>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</si>
  <si>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</si>
  <si>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</si>
  <si>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</si>
  <si>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</si>
  <si>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</si>
  <si>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</si>
  <si>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</si>
  <si>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од пријема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</si>
  <si>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</si>
  <si>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</si>
  <si>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</si>
  <si>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</si>
  <si>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</si>
  <si>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</si>
  <si>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</si>
  <si>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</si>
  <si>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</si>
  <si>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</si>
  <si>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</si>
  <si>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</si>
  <si>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</si>
  <si>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болницу,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</si>
  <si>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</si>
  <si>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</si>
  <si>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</si>
  <si>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</si>
  <si>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</si>
  <si>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</si>
  <si>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</si>
  <si>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</si>
  <si>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</si>
  <si>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</si>
  <si>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</si>
  <si>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</si>
  <si>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</si>
  <si>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</si>
  <si>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</si>
  <si>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</si>
  <si>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</si>
  <si>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</si>
  <si>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</si>
  <si>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</si>
  <si>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</si>
  <si>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</si>
  <si>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</si>
  <si>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</si>
  <si>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</si>
  <si>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</si>
  <si>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</si>
  <si>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</si>
  <si>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</si>
  <si>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</si>
  <si>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</si>
  <si>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</si>
  <si>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</si>
  <si>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</si>
  <si>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имунолошког система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</si>
  <si>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</si>
  <si>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</si>
  <si>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</si>
  <si>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</si>
  <si>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</si>
  <si>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</si>
  <si>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</si>
  <si>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</si>
  <si>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</si>
  <si>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са малигнитетом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</si>
  <si>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</si>
  <si>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</si>
  <si>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</si>
  <si>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</si>
  <si>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</si>
  <si>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</si>
  <si>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</si>
  <si>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</si>
  <si>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</t>
  </si>
  <si>
    <t>R01A</t>
  </si>
  <si>
    <t>Лимфом и леукемија са великим оперативним поступцима,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</si>
  <si>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</si>
  <si>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</si>
  <si>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</si>
  <si>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</si>
  <si>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</si>
  <si>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>Остали неопластични поремећаји са великим оперативним процедурама, са тешким или умереним КК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</si>
  <si>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</si>
  <si>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</si>
  <si>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</si>
  <si>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</si>
  <si>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</si>
  <si>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</si>
  <si>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</si>
  <si>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процедурама, са КК</t>
  </si>
  <si>
    <t>R04B</t>
  </si>
  <si>
    <t>Остали неопластични поремећаји са осталим оперативним процедурама, без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</si>
  <si>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</si>
  <si>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</si>
  <si>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</si>
  <si>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</si>
  <si>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</si>
  <si>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</si>
  <si>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</si>
  <si>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</si>
  <si>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</si>
  <si>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исти дан</t>
  </si>
  <si>
    <t>R62A</t>
  </si>
  <si>
    <t>Остали неопластични поремећаји, са КК</t>
  </si>
  <si>
    <t>R62B</t>
  </si>
  <si>
    <t>Остали неопластични поремећаји,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</si>
  <si>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</si>
  <si>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</si>
  <si>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</si>
  <si>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</si>
  <si>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</si>
  <si>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</si>
  <si>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исти дан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</si>
  <si>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</si>
  <si>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</si>
  <si>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</si>
  <si>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</si>
  <si>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</si>
  <si>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</si>
  <si>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</si>
  <si>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</si>
  <si>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</si>
  <si>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</si>
  <si>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</si>
  <si>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</si>
  <si>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</si>
  <si>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</si>
  <si>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</si>
  <si>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</si>
  <si>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</si>
  <si>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</si>
  <si>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</si>
  <si>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 са врло тешким или тешким КК</t>
  </si>
  <si>
    <t>T61B</t>
  </si>
  <si>
    <t>Постоперативне и посттрауматске инфекције,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</si>
  <si>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</si>
  <si>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</si>
  <si>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</si>
  <si>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</si>
  <si>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</si>
  <si>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</si>
  <si>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</si>
  <si>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</si>
  <si>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</si>
  <si>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</si>
  <si>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</si>
  <si>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</si>
  <si>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Менталне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</si>
  <si>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</si>
  <si>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</si>
  <si>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</si>
  <si>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</si>
  <si>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</si>
  <si>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</si>
  <si>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</si>
  <si>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</si>
  <si>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</si>
  <si>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</si>
  <si>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</si>
  <si>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</si>
  <si>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</si>
  <si>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</si>
  <si>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</si>
  <si>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</si>
  <si>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</si>
  <si>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</si>
  <si>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</si>
  <si>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</si>
  <si>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</si>
  <si>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</si>
  <si>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</si>
  <si>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</si>
  <si>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</si>
  <si>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</si>
  <si>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</si>
  <si>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</si>
  <si>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>Поремећаји узроковани злоупотребом алкохола и зависност од алкохола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</si>
  <si>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</si>
  <si>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</si>
  <si>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</si>
  <si>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</si>
  <si>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</si>
  <si>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</si>
  <si>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</si>
  <si>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</si>
  <si>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</si>
  <si>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</si>
  <si>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</si>
  <si>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</si>
  <si>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</si>
  <si>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</si>
  <si>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</si>
  <si>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</si>
  <si>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</si>
  <si>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</si>
  <si>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</si>
  <si>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</si>
  <si>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</si>
  <si>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</si>
  <si>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</si>
  <si>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</si>
  <si>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</si>
  <si>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</si>
  <si>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</si>
  <si>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</si>
  <si>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</si>
  <si>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</si>
  <si>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екстремитета, са врло тешким или тешким КК</t>
  </si>
  <si>
    <t>X04B</t>
  </si>
  <si>
    <t>Остале процедуре због повреде доњих екстремитета,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</si>
  <si>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</si>
  <si>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</si>
  <si>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</si>
  <si>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</si>
  <si>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</si>
  <si>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</si>
  <si>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</si>
  <si>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</si>
  <si>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</si>
  <si>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повреда, искључујући шаку, са микроваскуларним преносом ткива или са врло тешким или тешким КК</t>
  </si>
  <si>
    <t>X07B</t>
  </si>
  <si>
    <t>Режањ коже код повреда искључујући шаку,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</si>
  <si>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</si>
  <si>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</si>
  <si>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</si>
  <si>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</si>
  <si>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</si>
  <si>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</si>
  <si>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</si>
  <si>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</si>
  <si>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</si>
  <si>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</si>
  <si>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</si>
  <si>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</si>
  <si>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</si>
  <si>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</si>
  <si>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</si>
  <si>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</si>
  <si>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</si>
  <si>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</si>
  <si>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</si>
  <si>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</si>
  <si>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</si>
  <si>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</si>
  <si>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Вентилаtторна подршка за опекотине и опекотине висoког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</si>
  <si>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</si>
  <si>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</si>
  <si>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</si>
  <si>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</si>
  <si>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</si>
  <si>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</si>
  <si>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</si>
  <si>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</si>
  <si>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</si>
  <si>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</si>
  <si>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</si>
  <si>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</si>
  <si>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</si>
  <si>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</si>
  <si>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здравственим службама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</si>
  <si>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</si>
  <si>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</si>
  <si>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</si>
  <si>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</si>
  <si>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</si>
  <si>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Ендоскопија и дијагнозе које се доводе у везу са осталим контактима са здравственом службом, исти дан</t>
  </si>
  <si>
    <t>Z60A</t>
  </si>
  <si>
    <t>Рехабилитација, са врло тешким  КК</t>
  </si>
  <si>
    <t>Z60B</t>
  </si>
  <si>
    <t>Рехабилитација, без врло тешких  КК</t>
  </si>
  <si>
    <t>Z60C</t>
  </si>
  <si>
    <t>Рехабилитација, истог дана</t>
  </si>
  <si>
    <t>Z61A</t>
  </si>
  <si>
    <t>Знаци и симптоми</t>
  </si>
  <si>
    <t>Z61B</t>
  </si>
  <si>
    <t>Знаци и симптоми, исти дан</t>
  </si>
  <si>
    <t>Z63A</t>
  </si>
  <si>
    <t>Остала хируршка  накнадна медицинска нега, са врло тешким КК</t>
  </si>
  <si>
    <t>Z63B</t>
  </si>
  <si>
    <t>Остала хируршка накнадна медицинска нега, без врло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</si>
  <si>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</si>
  <si>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</si>
  <si>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</si>
  <si>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</si>
  <si>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</si>
  <si>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Конгениталне аномалије и проблеми порекла неонаталног периода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</si>
  <si>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</si>
  <si>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</si>
  <si>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</si>
  <si>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</si>
  <si>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</si>
  <si>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</si>
  <si>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</si>
  <si>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Погрешна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</si>
  <si>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</si>
  <si>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</si>
  <si>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</si>
  <si>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</si>
  <si>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</si>
  <si>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</si>
  <si>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 xml:space="preserve">Корективни фактор за *педијатријске случајеве – 100% корективни фактор не мења вредност коефицијента. </t>
  </si>
  <si>
    <t>*педијатријски - пацијенти до 18 година старости</t>
  </si>
  <si>
    <t>Коефицијенти за педијатријске случајеве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</si>
</sst>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9" fontId="3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9"/>
  <sheetViews>
    <sheetView tabSelected="1" workbookViewId="0">
      <selection activeCell="D728" sqref="D728"/>
    </sheetView>
  </sheetViews>
  <sheetFormatPr defaultRowHeight="15" x14ac:dyDescent="0.25"/>
  <cols>
    <col min="1" max="1" width="22.85546875" customWidth="1"/>
    <col min="2" max="2" width="140.5703125" customWidth="1"/>
    <col min="3" max="3" width="18" customWidth="1"/>
    <col min="4" max="4" width="30.42578125" customWidth="1"/>
    <col min="5" max="5" width="33.140625" customWidth="1"/>
  </cols>
  <sheetData>
    <row r="1" spans="1:5" ht="30.75" thickBot="1" x14ac:dyDescent="0.3">
      <c r="A1" s="1">
        <v>0</v>
      </c>
      <c r="B1" s="2" t="s">
        <v>0</v>
      </c>
      <c r="C1" s="3" t="s">
        <v>1</v>
      </c>
      <c r="D1" s="4" t="s">
        <v>2</v>
      </c>
      <c r="E1" s="18" t="s">
        <v>1424</v>
      </c>
    </row>
    <row r="2" spans="1:5" ht="15.75" thickBot="1" x14ac:dyDescent="0.3">
      <c r="A2" s="5" t="s">
        <v>3</v>
      </c>
      <c r="B2" s="7" t="s">
        <v>4</v>
      </c>
      <c r="C2" s="6">
        <v>35.24</v>
      </c>
      <c r="D2" s="16">
        <v>1</v>
      </c>
      <c r="E2" s="19">
        <v>35.24</v>
      </c>
    </row>
    <row r="3" spans="1:5" ht="15.75" thickBot="1" x14ac:dyDescent="0.3">
      <c r="A3" s="5" t="s">
        <v>5</v>
      </c>
      <c r="B3" s="7" t="s">
        <v>6</v>
      </c>
      <c r="C3" s="6">
        <v>27.01</v>
      </c>
      <c r="D3" s="16">
        <v>1</v>
      </c>
      <c r="E3" s="19">
        <v>27.01</v>
      </c>
    </row>
    <row r="4" spans="1:5" ht="15.75" thickBot="1" x14ac:dyDescent="0.3">
      <c r="A4" s="5" t="s">
        <v>7</v>
      </c>
      <c r="B4" s="7" t="s">
        <v>8</v>
      </c>
      <c r="C4" s="6">
        <v>31.73</v>
      </c>
      <c r="D4" s="16">
        <v>1</v>
      </c>
      <c r="E4" s="19">
        <v>31.73</v>
      </c>
    </row>
    <row r="5" spans="1:5" ht="15.75" thickBot="1" x14ac:dyDescent="0.3">
      <c r="A5" s="5" t="s">
        <v>9</v>
      </c>
      <c r="B5" s="7" t="s">
        <v>10</v>
      </c>
      <c r="C5" s="6">
        <v>45.83</v>
      </c>
      <c r="D5" s="16">
        <v>1</v>
      </c>
      <c r="E5" s="19">
        <v>45.83</v>
      </c>
    </row>
    <row r="6" spans="1:5" ht="15.75" thickBot="1" x14ac:dyDescent="0.3">
      <c r="A6" s="5" t="s">
        <v>11</v>
      </c>
      <c r="B6" s="7" t="s">
        <v>12</v>
      </c>
      <c r="C6" s="6">
        <v>19.98</v>
      </c>
      <c r="D6" s="16">
        <v>1.24</v>
      </c>
      <c r="E6" s="20">
        <f>+C6*1.24</f>
        <v>24.775200000000002</v>
      </c>
    </row>
    <row r="7" spans="1:5" ht="15.75" thickBot="1" x14ac:dyDescent="0.3">
      <c r="A7" s="5" t="s">
        <v>13</v>
      </c>
      <c r="B7" s="7" t="s">
        <v>14</v>
      </c>
      <c r="C7" s="6">
        <v>11.15</v>
      </c>
      <c r="D7" s="16">
        <v>1.1000000000000001</v>
      </c>
      <c r="E7" s="20">
        <f>11.15*1.1</f>
        <v>12.265000000000001</v>
      </c>
    </row>
    <row r="8" spans="1:5" ht="15.75" thickBot="1" x14ac:dyDescent="0.3">
      <c r="A8" s="5" t="s">
        <v>15</v>
      </c>
      <c r="B8" s="7" t="s">
        <v>16</v>
      </c>
      <c r="C8" s="6">
        <v>8.0500000000000007</v>
      </c>
      <c r="D8" s="16">
        <v>1</v>
      </c>
      <c r="E8" s="19">
        <v>8.0500000000000007</v>
      </c>
    </row>
    <row r="9" spans="1:5" ht="15.75" thickBot="1" x14ac:dyDescent="0.3">
      <c r="A9" s="5" t="s">
        <v>17</v>
      </c>
      <c r="B9" s="7" t="s">
        <v>18</v>
      </c>
      <c r="C9" s="6">
        <v>17.510000000000002</v>
      </c>
      <c r="D9" s="16">
        <v>1.82</v>
      </c>
      <c r="E9" s="20">
        <f>17.51*1.82</f>
        <v>31.868200000000005</v>
      </c>
    </row>
    <row r="10" spans="1:5" ht="15.75" thickBot="1" x14ac:dyDescent="0.3">
      <c r="A10" s="5" t="s">
        <v>19</v>
      </c>
      <c r="B10" s="7" t="s">
        <v>20</v>
      </c>
      <c r="C10" s="6">
        <v>8.32</v>
      </c>
      <c r="D10" s="16">
        <v>1.76</v>
      </c>
      <c r="E10" s="20">
        <f>8.32*1.76</f>
        <v>14.6432</v>
      </c>
    </row>
    <row r="11" spans="1:5" ht="15.75" thickBot="1" x14ac:dyDescent="0.3">
      <c r="A11" s="5" t="s">
        <v>21</v>
      </c>
      <c r="B11" s="7" t="s">
        <v>22</v>
      </c>
      <c r="C11" s="6">
        <v>4.75</v>
      </c>
      <c r="D11" s="16">
        <v>0.8</v>
      </c>
      <c r="E11" s="21">
        <f>4.75*0.8</f>
        <v>3.8000000000000003</v>
      </c>
    </row>
    <row r="12" spans="1:5" ht="15.75" thickBot="1" x14ac:dyDescent="0.3">
      <c r="A12" s="5" t="s">
        <v>23</v>
      </c>
      <c r="B12" s="7" t="s">
        <v>24</v>
      </c>
      <c r="C12" s="6">
        <v>9.6199999999999992</v>
      </c>
      <c r="D12" s="16">
        <v>1</v>
      </c>
      <c r="E12" s="22">
        <v>9.6199999999999992</v>
      </c>
    </row>
    <row r="13" spans="1:5" ht="15.75" thickBot="1" x14ac:dyDescent="0.3">
      <c r="A13" s="5" t="s">
        <v>25</v>
      </c>
      <c r="B13" s="7" t="s">
        <v>26</v>
      </c>
      <c r="C13" s="6">
        <v>7.5</v>
      </c>
      <c r="D13" s="16">
        <v>1</v>
      </c>
      <c r="E13" s="22">
        <v>7.5</v>
      </c>
    </row>
    <row r="14" spans="1:5" ht="15.75" thickBot="1" x14ac:dyDescent="0.3">
      <c r="A14" s="5" t="s">
        <v>27</v>
      </c>
      <c r="B14" s="7" t="s">
        <v>28</v>
      </c>
      <c r="C14" s="6">
        <v>62.46</v>
      </c>
      <c r="D14" s="16">
        <v>1</v>
      </c>
      <c r="E14" s="22">
        <v>62.46</v>
      </c>
    </row>
    <row r="15" spans="1:5" ht="15.75" thickBot="1" x14ac:dyDescent="0.3">
      <c r="A15" s="5" t="s">
        <v>29</v>
      </c>
      <c r="B15" s="7" t="s">
        <v>30</v>
      </c>
      <c r="C15" s="6">
        <v>8.67</v>
      </c>
      <c r="D15" s="16">
        <v>1</v>
      </c>
      <c r="E15" s="22">
        <v>8.67</v>
      </c>
    </row>
    <row r="16" spans="1:5" ht="15.75" thickBot="1" x14ac:dyDescent="0.3">
      <c r="A16" s="5" t="s">
        <v>31</v>
      </c>
      <c r="B16" s="7" t="s">
        <v>32</v>
      </c>
      <c r="C16" s="6">
        <v>4.37</v>
      </c>
      <c r="D16" s="16">
        <v>1</v>
      </c>
      <c r="E16" s="22">
        <v>4.37</v>
      </c>
    </row>
    <row r="17" spans="1:5" ht="15.75" thickBot="1" x14ac:dyDescent="0.3">
      <c r="A17" s="5" t="s">
        <v>33</v>
      </c>
      <c r="B17" s="7" t="s">
        <v>34</v>
      </c>
      <c r="C17" s="6">
        <v>3.9</v>
      </c>
      <c r="D17" s="16">
        <v>1</v>
      </c>
      <c r="E17" s="22">
        <v>3.9</v>
      </c>
    </row>
    <row r="18" spans="1:5" ht="15.75" thickBot="1" x14ac:dyDescent="0.3">
      <c r="A18" s="5" t="s">
        <v>35</v>
      </c>
      <c r="B18" s="7" t="s">
        <v>36</v>
      </c>
      <c r="C18" s="6">
        <v>42.05</v>
      </c>
      <c r="D18" s="16">
        <v>1</v>
      </c>
      <c r="E18" s="22">
        <v>42.05</v>
      </c>
    </row>
    <row r="19" spans="1:5" ht="24" thickBot="1" x14ac:dyDescent="0.3">
      <c r="A19" s="8">
        <v>1</v>
      </c>
      <c r="B19" s="9" t="s">
        <v>37</v>
      </c>
      <c r="C19" s="10"/>
      <c r="D19" s="17"/>
      <c r="E19" s="19"/>
    </row>
    <row r="20" spans="1:5" ht="15.75" thickBot="1" x14ac:dyDescent="0.3">
      <c r="A20" s="5" t="s">
        <v>38</v>
      </c>
      <c r="B20" s="7" t="s">
        <v>39</v>
      </c>
      <c r="C20" s="6">
        <v>3.55</v>
      </c>
      <c r="D20" s="16">
        <v>0.92</v>
      </c>
      <c r="E20" s="20">
        <f>3.55*0.92</f>
        <v>3.266</v>
      </c>
    </row>
    <row r="21" spans="1:5" ht="15.75" thickBot="1" x14ac:dyDescent="0.3">
      <c r="A21" s="5" t="s">
        <v>40</v>
      </c>
      <c r="B21" s="7" t="s">
        <v>41</v>
      </c>
      <c r="C21" s="6">
        <v>2.56</v>
      </c>
      <c r="D21" s="16">
        <v>0.92</v>
      </c>
      <c r="E21" s="20">
        <f>2.56*0.92</f>
        <v>2.3552</v>
      </c>
    </row>
    <row r="22" spans="1:5" ht="15.75" thickBot="1" x14ac:dyDescent="0.3">
      <c r="A22" s="5" t="s">
        <v>42</v>
      </c>
      <c r="B22" s="7" t="s">
        <v>43</v>
      </c>
      <c r="C22" s="6">
        <v>8.0500000000000007</v>
      </c>
      <c r="D22" s="16">
        <v>1.37</v>
      </c>
      <c r="E22" s="20">
        <f>8.05*1.37</f>
        <v>11.028500000000001</v>
      </c>
    </row>
    <row r="23" spans="1:5" ht="15.75" thickBot="1" x14ac:dyDescent="0.3">
      <c r="A23" s="5" t="s">
        <v>44</v>
      </c>
      <c r="B23" s="7" t="s">
        <v>45</v>
      </c>
      <c r="C23" s="6">
        <v>5.31</v>
      </c>
      <c r="D23" s="16">
        <v>1.1399999999999999</v>
      </c>
      <c r="E23" s="20">
        <f>5.31*1.14</f>
        <v>6.053399999999999</v>
      </c>
    </row>
    <row r="24" spans="1:5" ht="15.75" thickBot="1" x14ac:dyDescent="0.3">
      <c r="A24" s="5" t="s">
        <v>46</v>
      </c>
      <c r="B24" s="7" t="s">
        <v>47</v>
      </c>
      <c r="C24" s="6">
        <v>4.09</v>
      </c>
      <c r="D24" s="16">
        <v>0.95</v>
      </c>
      <c r="E24" s="20">
        <f>4.09*0.95</f>
        <v>3.8854999999999995</v>
      </c>
    </row>
    <row r="25" spans="1:5" ht="15.75" thickBot="1" x14ac:dyDescent="0.3">
      <c r="A25" s="5" t="s">
        <v>48</v>
      </c>
      <c r="B25" s="7" t="s">
        <v>49</v>
      </c>
      <c r="C25" s="6">
        <v>7.06</v>
      </c>
      <c r="D25" s="16">
        <v>1</v>
      </c>
      <c r="E25" s="22">
        <v>7.06</v>
      </c>
    </row>
    <row r="26" spans="1:5" ht="15.75" thickBot="1" x14ac:dyDescent="0.3">
      <c r="A26" s="5" t="s">
        <v>50</v>
      </c>
      <c r="B26" s="7" t="s">
        <v>51</v>
      </c>
      <c r="C26" s="6">
        <v>3.03</v>
      </c>
      <c r="D26" s="16">
        <v>1</v>
      </c>
      <c r="E26" s="22">
        <v>3.03</v>
      </c>
    </row>
    <row r="27" spans="1:5" ht="15.75" thickBot="1" x14ac:dyDescent="0.3">
      <c r="A27" s="5" t="s">
        <v>52</v>
      </c>
      <c r="B27" s="7" t="s">
        <v>53</v>
      </c>
      <c r="C27" s="6">
        <v>4.96</v>
      </c>
      <c r="D27" s="16">
        <v>1</v>
      </c>
      <c r="E27" s="22">
        <v>4.96</v>
      </c>
    </row>
    <row r="28" spans="1:5" ht="15.75" thickBot="1" x14ac:dyDescent="0.3">
      <c r="A28" s="5" t="s">
        <v>54</v>
      </c>
      <c r="B28" s="7" t="s">
        <v>55</v>
      </c>
      <c r="C28" s="6">
        <v>2.41</v>
      </c>
      <c r="D28" s="16">
        <v>1</v>
      </c>
      <c r="E28" s="22">
        <v>2.41</v>
      </c>
    </row>
    <row r="29" spans="1:5" ht="15.75" thickBot="1" x14ac:dyDescent="0.3">
      <c r="A29" s="5" t="s">
        <v>56</v>
      </c>
      <c r="B29" s="7" t="s">
        <v>57</v>
      </c>
      <c r="C29" s="6">
        <v>0.45</v>
      </c>
      <c r="D29" s="16">
        <v>1</v>
      </c>
      <c r="E29" s="22">
        <v>0.45</v>
      </c>
    </row>
    <row r="30" spans="1:5" ht="15.75" thickBot="1" x14ac:dyDescent="0.3">
      <c r="A30" s="5" t="s">
        <v>58</v>
      </c>
      <c r="B30" s="7" t="s">
        <v>59</v>
      </c>
      <c r="C30" s="6">
        <v>5.6</v>
      </c>
      <c r="D30" s="16">
        <v>1.0900000000000001</v>
      </c>
      <c r="E30" s="20">
        <f>5.6*1.09</f>
        <v>6.1040000000000001</v>
      </c>
    </row>
    <row r="31" spans="1:5" ht="15.75" thickBot="1" x14ac:dyDescent="0.3">
      <c r="A31" s="5" t="s">
        <v>60</v>
      </c>
      <c r="B31" s="7" t="s">
        <v>61</v>
      </c>
      <c r="C31" s="6">
        <v>1.44</v>
      </c>
      <c r="D31" s="16">
        <v>1.55</v>
      </c>
      <c r="E31" s="20">
        <f>1.44*1.55</f>
        <v>2.2319999999999998</v>
      </c>
    </row>
    <row r="32" spans="1:5" ht="15.75" thickBot="1" x14ac:dyDescent="0.3">
      <c r="A32" s="5" t="s">
        <v>62</v>
      </c>
      <c r="B32" s="7" t="s">
        <v>63</v>
      </c>
      <c r="C32" s="6">
        <v>3.81</v>
      </c>
      <c r="D32" s="16">
        <v>1</v>
      </c>
      <c r="E32" s="19">
        <v>3.81</v>
      </c>
    </row>
    <row r="33" spans="1:5" ht="15.75" thickBot="1" x14ac:dyDescent="0.3">
      <c r="A33" s="5" t="s">
        <v>64</v>
      </c>
      <c r="B33" s="7" t="s">
        <v>65</v>
      </c>
      <c r="C33" s="6">
        <v>1.37</v>
      </c>
      <c r="D33" s="16">
        <v>1.0900000000000001</v>
      </c>
      <c r="E33" s="20">
        <f>1.37*1.09</f>
        <v>1.4933000000000003</v>
      </c>
    </row>
    <row r="34" spans="1:5" ht="15.75" thickBot="1" x14ac:dyDescent="0.3">
      <c r="A34" s="5" t="s">
        <v>66</v>
      </c>
      <c r="B34" s="7" t="s">
        <v>67</v>
      </c>
      <c r="C34" s="6">
        <v>0.16</v>
      </c>
      <c r="D34" s="16">
        <v>1</v>
      </c>
      <c r="E34" s="19">
        <v>0.16</v>
      </c>
    </row>
    <row r="35" spans="1:5" ht="15.75" thickBot="1" x14ac:dyDescent="0.3">
      <c r="A35" s="5" t="s">
        <v>68</v>
      </c>
      <c r="B35" s="7" t="s">
        <v>69</v>
      </c>
      <c r="C35" s="6">
        <v>1.69</v>
      </c>
      <c r="D35" s="16">
        <v>0.8</v>
      </c>
      <c r="E35" s="20">
        <f>1.69*0.8</f>
        <v>1.3520000000000001</v>
      </c>
    </row>
    <row r="36" spans="1:5" ht="15.75" thickBot="1" x14ac:dyDescent="0.3">
      <c r="A36" s="5" t="s">
        <v>70</v>
      </c>
      <c r="B36" s="7" t="s">
        <v>71</v>
      </c>
      <c r="C36" s="6">
        <v>8.0399999999999991</v>
      </c>
      <c r="D36" s="16">
        <v>1</v>
      </c>
      <c r="E36" s="19">
        <v>8.0399999999999991</v>
      </c>
    </row>
    <row r="37" spans="1:5" ht="15.75" thickBot="1" x14ac:dyDescent="0.3">
      <c r="A37" s="5" t="s">
        <v>72</v>
      </c>
      <c r="B37" s="7" t="s">
        <v>73</v>
      </c>
      <c r="C37" s="6">
        <v>4.76</v>
      </c>
      <c r="D37" s="16">
        <v>1.1399999999999999</v>
      </c>
      <c r="E37" s="20">
        <f>4.76*1.14</f>
        <v>5.4263999999999992</v>
      </c>
    </row>
    <row r="38" spans="1:5" ht="15.75" thickBot="1" x14ac:dyDescent="0.3">
      <c r="A38" s="5" t="s">
        <v>74</v>
      </c>
      <c r="B38" s="7" t="s">
        <v>75</v>
      </c>
      <c r="C38" s="6">
        <v>11.14</v>
      </c>
      <c r="D38" s="16">
        <v>1</v>
      </c>
      <c r="E38" s="19">
        <v>11.14</v>
      </c>
    </row>
    <row r="39" spans="1:5" ht="15.75" thickBot="1" x14ac:dyDescent="0.3">
      <c r="A39" s="5" t="s">
        <v>76</v>
      </c>
      <c r="B39" s="7" t="s">
        <v>77</v>
      </c>
      <c r="C39" s="6">
        <v>4.66</v>
      </c>
      <c r="D39" s="16">
        <v>1</v>
      </c>
      <c r="E39" s="19">
        <v>4.66</v>
      </c>
    </row>
    <row r="40" spans="1:5" ht="15.75" thickBot="1" x14ac:dyDescent="0.3">
      <c r="A40" s="5" t="s">
        <v>78</v>
      </c>
      <c r="B40" s="7" t="s">
        <v>79</v>
      </c>
      <c r="C40" s="6">
        <v>6.77</v>
      </c>
      <c r="D40" s="16">
        <v>1</v>
      </c>
      <c r="E40" s="19">
        <v>6.77</v>
      </c>
    </row>
    <row r="41" spans="1:5" ht="15.75" thickBot="1" x14ac:dyDescent="0.3">
      <c r="A41" s="5" t="s">
        <v>80</v>
      </c>
      <c r="B41" s="7" t="s">
        <v>81</v>
      </c>
      <c r="C41" s="6">
        <v>2</v>
      </c>
      <c r="D41" s="16">
        <v>1</v>
      </c>
      <c r="E41" s="19">
        <v>2</v>
      </c>
    </row>
    <row r="42" spans="1:5" ht="15.75" thickBot="1" x14ac:dyDescent="0.3">
      <c r="A42" s="5" t="s">
        <v>82</v>
      </c>
      <c r="B42" s="7" t="s">
        <v>83</v>
      </c>
      <c r="C42" s="6">
        <v>0.25</v>
      </c>
      <c r="D42" s="16">
        <v>0.8</v>
      </c>
      <c r="E42" s="20">
        <f>0.25*0.8</f>
        <v>0.2</v>
      </c>
    </row>
    <row r="43" spans="1:5" ht="15.75" thickBot="1" x14ac:dyDescent="0.3">
      <c r="A43" s="5" t="s">
        <v>84</v>
      </c>
      <c r="B43" s="7" t="s">
        <v>85</v>
      </c>
      <c r="C43" s="6">
        <v>3.21</v>
      </c>
      <c r="D43" s="16">
        <v>1</v>
      </c>
      <c r="E43" s="22">
        <v>3.21</v>
      </c>
    </row>
    <row r="44" spans="1:5" ht="15.75" thickBot="1" x14ac:dyDescent="0.3">
      <c r="A44" s="5" t="s">
        <v>86</v>
      </c>
      <c r="B44" s="7" t="s">
        <v>87</v>
      </c>
      <c r="C44" s="6">
        <v>3.14</v>
      </c>
      <c r="D44" s="16">
        <v>1</v>
      </c>
      <c r="E44" s="22">
        <v>3.14</v>
      </c>
    </row>
    <row r="45" spans="1:5" ht="15.75" thickBot="1" x14ac:dyDescent="0.3">
      <c r="A45" s="5" t="s">
        <v>88</v>
      </c>
      <c r="B45" s="7" t="s">
        <v>89</v>
      </c>
      <c r="C45" s="6">
        <v>1.62</v>
      </c>
      <c r="D45" s="16">
        <v>1</v>
      </c>
      <c r="E45" s="22">
        <v>1.62</v>
      </c>
    </row>
    <row r="46" spans="1:5" ht="15.75" thickBot="1" x14ac:dyDescent="0.3">
      <c r="A46" s="5" t="s">
        <v>90</v>
      </c>
      <c r="B46" s="7" t="s">
        <v>91</v>
      </c>
      <c r="C46" s="6">
        <v>0.42</v>
      </c>
      <c r="D46" s="16">
        <v>1.1499999999999999</v>
      </c>
      <c r="E46" s="20">
        <f>0.42*1.15</f>
        <v>0.48299999999999993</v>
      </c>
    </row>
    <row r="47" spans="1:5" ht="15.75" thickBot="1" x14ac:dyDescent="0.3">
      <c r="A47" s="5" t="s">
        <v>92</v>
      </c>
      <c r="B47" s="7" t="s">
        <v>93</v>
      </c>
      <c r="C47" s="6">
        <v>2.5099999999999998</v>
      </c>
      <c r="D47" s="16">
        <v>1.24</v>
      </c>
      <c r="E47" s="20">
        <f>2.51*1.24</f>
        <v>3.1123999999999996</v>
      </c>
    </row>
    <row r="48" spans="1:5" ht="15.75" thickBot="1" x14ac:dyDescent="0.3">
      <c r="A48" s="5" t="s">
        <v>94</v>
      </c>
      <c r="B48" s="7" t="s">
        <v>95</v>
      </c>
      <c r="C48" s="6">
        <v>1.32</v>
      </c>
      <c r="D48" s="16">
        <v>1</v>
      </c>
      <c r="E48" s="20">
        <v>1.32</v>
      </c>
    </row>
    <row r="49" spans="1:5" ht="15.75" thickBot="1" x14ac:dyDescent="0.3">
      <c r="A49" s="5" t="s">
        <v>96</v>
      </c>
      <c r="B49" s="7" t="s">
        <v>97</v>
      </c>
      <c r="C49" s="6">
        <v>3.49</v>
      </c>
      <c r="D49" s="16">
        <v>1.26</v>
      </c>
      <c r="E49" s="20">
        <f>3.49*1.26</f>
        <v>4.3974000000000002</v>
      </c>
    </row>
    <row r="50" spans="1:5" ht="15.75" thickBot="1" x14ac:dyDescent="0.3">
      <c r="A50" s="5" t="s">
        <v>98</v>
      </c>
      <c r="B50" s="7" t="s">
        <v>99</v>
      </c>
      <c r="C50" s="6">
        <v>1.96</v>
      </c>
      <c r="D50" s="16">
        <v>1.25</v>
      </c>
      <c r="E50" s="20">
        <f>1.96*1.25</f>
        <v>2.4500000000000002</v>
      </c>
    </row>
    <row r="51" spans="1:5" ht="15.75" thickBot="1" x14ac:dyDescent="0.3">
      <c r="A51" s="5" t="s">
        <v>100</v>
      </c>
      <c r="B51" s="7" t="s">
        <v>101</v>
      </c>
      <c r="C51" s="6">
        <v>1.17</v>
      </c>
      <c r="D51" s="16">
        <v>1.31</v>
      </c>
      <c r="E51" s="20">
        <f>1.17*1.31</f>
        <v>1.5327</v>
      </c>
    </row>
    <row r="52" spans="1:5" ht="15.75" thickBot="1" x14ac:dyDescent="0.3">
      <c r="A52" s="5" t="s">
        <v>102</v>
      </c>
      <c r="B52" s="7" t="s">
        <v>103</v>
      </c>
      <c r="C52" s="6">
        <v>2.75</v>
      </c>
      <c r="D52" s="16">
        <v>1</v>
      </c>
      <c r="E52" s="19">
        <v>2.75</v>
      </c>
    </row>
    <row r="53" spans="1:5" ht="15.75" thickBot="1" x14ac:dyDescent="0.3">
      <c r="A53" s="5" t="s">
        <v>104</v>
      </c>
      <c r="B53" s="7" t="s">
        <v>105</v>
      </c>
      <c r="C53" s="6">
        <v>0.94</v>
      </c>
      <c r="D53" s="16">
        <v>1.5</v>
      </c>
      <c r="E53" s="20">
        <f>0.94*1.5</f>
        <v>1.41</v>
      </c>
    </row>
    <row r="54" spans="1:5" ht="15.75" thickBot="1" x14ac:dyDescent="0.3">
      <c r="A54" s="5" t="s">
        <v>106</v>
      </c>
      <c r="B54" s="7" t="s">
        <v>107</v>
      </c>
      <c r="C54" s="6">
        <v>1.28</v>
      </c>
      <c r="D54" s="16">
        <v>1</v>
      </c>
      <c r="E54" s="22">
        <v>1.28</v>
      </c>
    </row>
    <row r="55" spans="1:5" ht="15.75" thickBot="1" x14ac:dyDescent="0.3">
      <c r="A55" s="5" t="s">
        <v>108</v>
      </c>
      <c r="B55" s="7" t="s">
        <v>109</v>
      </c>
      <c r="C55" s="6">
        <v>0.6</v>
      </c>
      <c r="D55" s="16">
        <v>1</v>
      </c>
      <c r="E55" s="22">
        <v>0.6</v>
      </c>
    </row>
    <row r="56" spans="1:5" ht="15.75" thickBot="1" x14ac:dyDescent="0.3">
      <c r="A56" s="5" t="s">
        <v>110</v>
      </c>
      <c r="B56" s="7" t="s">
        <v>111</v>
      </c>
      <c r="C56" s="6">
        <v>3.95</v>
      </c>
      <c r="D56" s="16">
        <v>1</v>
      </c>
      <c r="E56" s="22">
        <v>3.95</v>
      </c>
    </row>
    <row r="57" spans="1:5" ht="15.75" thickBot="1" x14ac:dyDescent="0.3">
      <c r="A57" s="5" t="s">
        <v>112</v>
      </c>
      <c r="B57" s="7" t="s">
        <v>113</v>
      </c>
      <c r="C57" s="6">
        <v>2.0499999999999998</v>
      </c>
      <c r="D57" s="16">
        <v>1</v>
      </c>
      <c r="E57" s="22">
        <v>2.0499999999999998</v>
      </c>
    </row>
    <row r="58" spans="1:5" ht="15.75" thickBot="1" x14ac:dyDescent="0.3">
      <c r="A58" s="5" t="s">
        <v>114</v>
      </c>
      <c r="B58" s="7" t="s">
        <v>115</v>
      </c>
      <c r="C58" s="6">
        <v>1.34</v>
      </c>
      <c r="D58" s="16">
        <v>2</v>
      </c>
      <c r="E58" s="20">
        <f>1.34*2</f>
        <v>2.68</v>
      </c>
    </row>
    <row r="59" spans="1:5" ht="15.75" thickBot="1" x14ac:dyDescent="0.3">
      <c r="A59" s="5" t="s">
        <v>116</v>
      </c>
      <c r="B59" s="7" t="s">
        <v>117</v>
      </c>
      <c r="C59" s="6">
        <v>0.53</v>
      </c>
      <c r="D59" s="16">
        <v>1</v>
      </c>
      <c r="E59" s="19">
        <v>0.53</v>
      </c>
    </row>
    <row r="60" spans="1:5" ht="15.75" thickBot="1" x14ac:dyDescent="0.3">
      <c r="A60" s="5" t="s">
        <v>118</v>
      </c>
      <c r="B60" s="7" t="s">
        <v>119</v>
      </c>
      <c r="C60" s="6">
        <v>2.52</v>
      </c>
      <c r="D60" s="16">
        <v>1</v>
      </c>
      <c r="E60" s="19">
        <v>2.52</v>
      </c>
    </row>
    <row r="61" spans="1:5" ht="15.75" thickBot="1" x14ac:dyDescent="0.3">
      <c r="A61" s="5" t="s">
        <v>120</v>
      </c>
      <c r="B61" s="7" t="s">
        <v>121</v>
      </c>
      <c r="C61" s="6">
        <v>0.99</v>
      </c>
      <c r="D61" s="16">
        <v>1.67</v>
      </c>
      <c r="E61" s="20">
        <f>+C61*1.67</f>
        <v>1.6533</v>
      </c>
    </row>
    <row r="62" spans="1:5" ht="15.75" thickBot="1" x14ac:dyDescent="0.3">
      <c r="A62" s="5" t="s">
        <v>122</v>
      </c>
      <c r="B62" s="7" t="s">
        <v>123</v>
      </c>
      <c r="C62" s="6">
        <v>4.45</v>
      </c>
      <c r="D62" s="16">
        <v>1.1499999999999999</v>
      </c>
      <c r="E62" s="20">
        <f>+C62*1.15</f>
        <v>5.1174999999999997</v>
      </c>
    </row>
    <row r="63" spans="1:5" ht="15.75" thickBot="1" x14ac:dyDescent="0.3">
      <c r="A63" s="5" t="s">
        <v>124</v>
      </c>
      <c r="B63" s="7" t="s">
        <v>125</v>
      </c>
      <c r="C63" s="6">
        <v>1.29</v>
      </c>
      <c r="D63" s="16">
        <v>1.43</v>
      </c>
      <c r="E63" s="20">
        <f>+C63*1.43</f>
        <v>1.8447</v>
      </c>
    </row>
    <row r="64" spans="1:5" ht="15.75" thickBot="1" x14ac:dyDescent="0.3">
      <c r="A64" s="5" t="s">
        <v>126</v>
      </c>
      <c r="B64" s="7" t="s">
        <v>127</v>
      </c>
      <c r="C64" s="6">
        <v>0.78</v>
      </c>
      <c r="D64" s="16">
        <v>1.23</v>
      </c>
      <c r="E64" s="20">
        <f>+C64*1.23</f>
        <v>0.95940000000000003</v>
      </c>
    </row>
    <row r="65" spans="1:5" ht="15.75" thickBot="1" x14ac:dyDescent="0.3">
      <c r="A65" s="5" t="s">
        <v>128</v>
      </c>
      <c r="B65" s="7" t="s">
        <v>129</v>
      </c>
      <c r="C65" s="6">
        <v>1.04</v>
      </c>
      <c r="D65" s="16">
        <v>1</v>
      </c>
      <c r="E65" s="22">
        <v>1.04</v>
      </c>
    </row>
    <row r="66" spans="1:5" ht="15.75" thickBot="1" x14ac:dyDescent="0.3">
      <c r="A66" s="5" t="s">
        <v>130</v>
      </c>
      <c r="B66" s="7" t="s">
        <v>131</v>
      </c>
      <c r="C66" s="6">
        <v>0.35</v>
      </c>
      <c r="D66" s="16">
        <v>1</v>
      </c>
      <c r="E66" s="22">
        <v>0.35</v>
      </c>
    </row>
    <row r="67" spans="1:5" ht="15.75" thickBot="1" x14ac:dyDescent="0.3">
      <c r="A67" s="5" t="s">
        <v>132</v>
      </c>
      <c r="B67" s="7" t="s">
        <v>133</v>
      </c>
      <c r="C67" s="6">
        <v>0.38</v>
      </c>
      <c r="D67" s="16">
        <v>1</v>
      </c>
      <c r="E67" s="22">
        <v>0.38</v>
      </c>
    </row>
    <row r="68" spans="1:5" ht="15.75" thickBot="1" x14ac:dyDescent="0.3">
      <c r="A68" s="5" t="s">
        <v>134</v>
      </c>
      <c r="B68" s="7" t="s">
        <v>135</v>
      </c>
      <c r="C68" s="6">
        <v>1.78</v>
      </c>
      <c r="D68" s="16">
        <v>1.34</v>
      </c>
      <c r="E68" s="20">
        <f>+C68*1.34</f>
        <v>2.3852000000000002</v>
      </c>
    </row>
    <row r="69" spans="1:5" ht="15.75" thickBot="1" x14ac:dyDescent="0.3">
      <c r="A69" s="5" t="s">
        <v>136</v>
      </c>
      <c r="B69" s="7" t="s">
        <v>137</v>
      </c>
      <c r="C69" s="6">
        <v>0.6</v>
      </c>
      <c r="D69" s="16">
        <v>1.56</v>
      </c>
      <c r="E69" s="20">
        <f>+C69*1.56</f>
        <v>0.93599999999999994</v>
      </c>
    </row>
    <row r="70" spans="1:5" ht="15.75" thickBot="1" x14ac:dyDescent="0.3">
      <c r="A70" s="5" t="s">
        <v>138</v>
      </c>
      <c r="B70" s="7" t="s">
        <v>139</v>
      </c>
      <c r="C70" s="6">
        <v>0.51</v>
      </c>
      <c r="D70" s="16">
        <v>1.4</v>
      </c>
      <c r="E70" s="20">
        <f>+C70*1.4</f>
        <v>0.71399999999999997</v>
      </c>
    </row>
    <row r="71" spans="1:5" ht="15.75" thickBot="1" x14ac:dyDescent="0.3">
      <c r="A71" s="5" t="s">
        <v>140</v>
      </c>
      <c r="B71" s="7" t="s">
        <v>141</v>
      </c>
      <c r="C71" s="6">
        <v>2.82</v>
      </c>
      <c r="D71" s="16">
        <v>1</v>
      </c>
      <c r="E71" s="19">
        <v>2.82</v>
      </c>
    </row>
    <row r="72" spans="1:5" ht="15.75" thickBot="1" x14ac:dyDescent="0.3">
      <c r="A72" s="5" t="s">
        <v>142</v>
      </c>
      <c r="B72" s="7" t="s">
        <v>143</v>
      </c>
      <c r="C72" s="6">
        <v>0.94</v>
      </c>
      <c r="D72" s="16">
        <v>1.22</v>
      </c>
      <c r="E72" s="20">
        <f>+C72*1.22</f>
        <v>1.1467999999999998</v>
      </c>
    </row>
    <row r="73" spans="1:5" ht="15.75" thickBot="1" x14ac:dyDescent="0.3">
      <c r="A73" s="5" t="s">
        <v>144</v>
      </c>
      <c r="B73" s="7" t="s">
        <v>145</v>
      </c>
      <c r="C73" s="6">
        <v>1.43</v>
      </c>
      <c r="D73" s="16">
        <v>1</v>
      </c>
      <c r="E73" s="19">
        <v>1.43</v>
      </c>
    </row>
    <row r="74" spans="1:5" ht="15.75" thickBot="1" x14ac:dyDescent="0.3">
      <c r="A74" s="5" t="s">
        <v>146</v>
      </c>
      <c r="B74" s="7" t="s">
        <v>147</v>
      </c>
      <c r="C74" s="6">
        <v>0.55000000000000004</v>
      </c>
      <c r="D74" s="16">
        <v>1.1599999999999999</v>
      </c>
      <c r="E74" s="20">
        <f>+C74*1.16</f>
        <v>0.63800000000000001</v>
      </c>
    </row>
    <row r="75" spans="1:5" ht="15.75" thickBot="1" x14ac:dyDescent="0.3">
      <c r="A75" s="5" t="s">
        <v>148</v>
      </c>
      <c r="B75" s="7" t="s">
        <v>149</v>
      </c>
      <c r="C75" s="6">
        <v>0.39</v>
      </c>
      <c r="D75" s="16">
        <v>0.8</v>
      </c>
      <c r="E75" s="20">
        <f>+C75*0.8</f>
        <v>0.31200000000000006</v>
      </c>
    </row>
    <row r="76" spans="1:5" ht="15.75" thickBot="1" x14ac:dyDescent="0.3">
      <c r="A76" s="5" t="s">
        <v>150</v>
      </c>
      <c r="B76" s="7" t="s">
        <v>151</v>
      </c>
      <c r="C76" s="6">
        <v>2.4</v>
      </c>
      <c r="D76" s="16">
        <v>1.31</v>
      </c>
      <c r="E76" s="20">
        <f>+C76*1.31</f>
        <v>3.1440000000000001</v>
      </c>
    </row>
    <row r="77" spans="1:5" ht="15.75" thickBot="1" x14ac:dyDescent="0.3">
      <c r="A77" s="5" t="s">
        <v>152</v>
      </c>
      <c r="B77" s="7" t="s">
        <v>153</v>
      </c>
      <c r="C77" s="6">
        <v>0.99</v>
      </c>
      <c r="D77" s="16">
        <v>1.1200000000000001</v>
      </c>
      <c r="E77" s="20">
        <f>+C77*1.12</f>
        <v>1.1088</v>
      </c>
    </row>
    <row r="78" spans="1:5" ht="15.75" thickBot="1" x14ac:dyDescent="0.3">
      <c r="A78" s="5" t="s">
        <v>154</v>
      </c>
      <c r="B78" s="7" t="s">
        <v>155</v>
      </c>
      <c r="C78" s="6">
        <v>8.32</v>
      </c>
      <c r="D78" s="16">
        <v>1</v>
      </c>
      <c r="E78" s="19">
        <v>8.32</v>
      </c>
    </row>
    <row r="79" spans="1:5" ht="15.75" thickBot="1" x14ac:dyDescent="0.3">
      <c r="A79" s="5" t="s">
        <v>156</v>
      </c>
      <c r="B79" s="7" t="s">
        <v>157</v>
      </c>
      <c r="C79" s="6">
        <v>3.17</v>
      </c>
      <c r="D79" s="16">
        <v>1</v>
      </c>
      <c r="E79" s="19">
        <v>3.17</v>
      </c>
    </row>
    <row r="80" spans="1:5" ht="15.75" thickBot="1" x14ac:dyDescent="0.3">
      <c r="A80" s="5" t="s">
        <v>158</v>
      </c>
      <c r="B80" s="7" t="s">
        <v>159</v>
      </c>
      <c r="C80" s="6">
        <v>1.46</v>
      </c>
      <c r="D80" s="16">
        <v>1.27</v>
      </c>
      <c r="E80" s="20">
        <f>+C80*1.27</f>
        <v>1.8542000000000001</v>
      </c>
    </row>
    <row r="81" spans="1:5" ht="51" customHeight="1" thickBot="1" x14ac:dyDescent="0.3">
      <c r="A81" s="11">
        <v>2</v>
      </c>
      <c r="B81" s="12" t="s">
        <v>160</v>
      </c>
      <c r="C81" s="10"/>
      <c r="D81" s="17"/>
      <c r="E81" s="19"/>
    </row>
    <row r="82" spans="1:5" ht="15.75" thickBot="1" x14ac:dyDescent="0.3">
      <c r="A82" s="5" t="s">
        <v>161</v>
      </c>
      <c r="B82" s="7" t="s">
        <v>162</v>
      </c>
      <c r="C82" s="6">
        <v>1.6</v>
      </c>
      <c r="D82" s="16">
        <v>1.41</v>
      </c>
      <c r="E82" s="20">
        <f>+C82*1.41</f>
        <v>2.2559999999999998</v>
      </c>
    </row>
    <row r="83" spans="1:5" ht="15.75" thickBot="1" x14ac:dyDescent="0.3">
      <c r="A83" s="5" t="s">
        <v>163</v>
      </c>
      <c r="B83" s="7" t="s">
        <v>164</v>
      </c>
      <c r="C83" s="6">
        <v>1.95</v>
      </c>
      <c r="D83" s="16">
        <v>1.33</v>
      </c>
      <c r="E83" s="20">
        <f>+C83*1.33</f>
        <v>2.5935000000000001</v>
      </c>
    </row>
    <row r="84" spans="1:5" ht="15.75" thickBot="1" x14ac:dyDescent="0.3">
      <c r="A84" s="5" t="s">
        <v>165</v>
      </c>
      <c r="B84" s="7" t="s">
        <v>166</v>
      </c>
      <c r="C84" s="6">
        <v>0.79</v>
      </c>
      <c r="D84" s="16">
        <v>1.22</v>
      </c>
      <c r="E84" s="20">
        <f>+C84*1.22</f>
        <v>0.96379999999999999</v>
      </c>
    </row>
    <row r="85" spans="1:5" ht="15.75" thickBot="1" x14ac:dyDescent="0.3">
      <c r="A85" s="5" t="s">
        <v>167</v>
      </c>
      <c r="B85" s="7" t="s">
        <v>168</v>
      </c>
      <c r="C85" s="6">
        <v>1.28</v>
      </c>
      <c r="D85" s="16">
        <v>1</v>
      </c>
      <c r="E85" s="19">
        <v>1.28</v>
      </c>
    </row>
    <row r="86" spans="1:5" ht="15.75" thickBot="1" x14ac:dyDescent="0.3">
      <c r="A86" s="5" t="s">
        <v>169</v>
      </c>
      <c r="B86" s="7" t="s">
        <v>170</v>
      </c>
      <c r="C86" s="6">
        <v>0.95</v>
      </c>
      <c r="D86" s="16">
        <v>0.87</v>
      </c>
      <c r="E86" s="20">
        <f>+C86*0.87</f>
        <v>0.82650000000000001</v>
      </c>
    </row>
    <row r="87" spans="1:5" ht="15.75" thickBot="1" x14ac:dyDescent="0.3">
      <c r="A87" s="5" t="s">
        <v>171</v>
      </c>
      <c r="B87" s="7" t="s">
        <v>172</v>
      </c>
      <c r="C87" s="6">
        <v>0.75</v>
      </c>
      <c r="D87" s="16">
        <v>0.95</v>
      </c>
      <c r="E87" s="20">
        <f>+C87*0.95</f>
        <v>0.71249999999999991</v>
      </c>
    </row>
    <row r="88" spans="1:5" ht="15.75" thickBot="1" x14ac:dyDescent="0.3">
      <c r="A88" s="5" t="s">
        <v>173</v>
      </c>
      <c r="B88" s="7" t="s">
        <v>174</v>
      </c>
      <c r="C88" s="6">
        <v>1.08</v>
      </c>
      <c r="D88" s="16">
        <v>1</v>
      </c>
      <c r="E88" s="19">
        <v>1.08</v>
      </c>
    </row>
    <row r="89" spans="1:5" ht="15.75" thickBot="1" x14ac:dyDescent="0.3">
      <c r="A89" s="5" t="s">
        <v>175</v>
      </c>
      <c r="B89" s="7" t="s">
        <v>176</v>
      </c>
      <c r="C89" s="6">
        <v>0.68</v>
      </c>
      <c r="D89" s="16">
        <v>0.85</v>
      </c>
      <c r="E89" s="20">
        <f>+C89*0.85</f>
        <v>0.57800000000000007</v>
      </c>
    </row>
    <row r="90" spans="1:5" ht="15.75" thickBot="1" x14ac:dyDescent="0.3">
      <c r="A90" s="5" t="s">
        <v>177</v>
      </c>
      <c r="B90" s="7" t="s">
        <v>178</v>
      </c>
      <c r="C90" s="6">
        <v>0.45</v>
      </c>
      <c r="D90" s="16">
        <v>0.8</v>
      </c>
      <c r="E90" s="20">
        <f>+C90*0.8</f>
        <v>0.36000000000000004</v>
      </c>
    </row>
    <row r="91" spans="1:5" ht="15.75" thickBot="1" x14ac:dyDescent="0.3">
      <c r="A91" s="5" t="s">
        <v>179</v>
      </c>
      <c r="B91" s="7" t="s">
        <v>180</v>
      </c>
      <c r="C91" s="6">
        <v>0.49</v>
      </c>
      <c r="D91" s="16">
        <v>1.1000000000000001</v>
      </c>
      <c r="E91" s="20">
        <f>+C91*1.1</f>
        <v>0.53900000000000003</v>
      </c>
    </row>
    <row r="92" spans="1:5" ht="15.75" thickBot="1" x14ac:dyDescent="0.3">
      <c r="A92" s="5" t="s">
        <v>181</v>
      </c>
      <c r="B92" s="7" t="s">
        <v>182</v>
      </c>
      <c r="C92" s="6">
        <v>1.07</v>
      </c>
      <c r="D92" s="16">
        <v>1.44</v>
      </c>
      <c r="E92" s="20">
        <f>+C92*1.44</f>
        <v>1.5407999999999999</v>
      </c>
    </row>
    <row r="93" spans="1:5" ht="15.75" thickBot="1" x14ac:dyDescent="0.3">
      <c r="A93" s="5" t="s">
        <v>183</v>
      </c>
      <c r="B93" s="7" t="s">
        <v>184</v>
      </c>
      <c r="C93" s="6">
        <v>1.07</v>
      </c>
      <c r="D93" s="16">
        <v>1.1200000000000001</v>
      </c>
      <c r="E93" s="20">
        <f>+C93*1.12</f>
        <v>1.1984000000000001</v>
      </c>
    </row>
    <row r="94" spans="1:5" ht="15.75" thickBot="1" x14ac:dyDescent="0.3">
      <c r="A94" s="5" t="s">
        <v>185</v>
      </c>
      <c r="B94" s="7" t="s">
        <v>186</v>
      </c>
      <c r="C94" s="6">
        <v>0.85</v>
      </c>
      <c r="D94" s="16">
        <v>1.32</v>
      </c>
      <c r="E94" s="20">
        <f>+C94*1.32</f>
        <v>1.1220000000000001</v>
      </c>
    </row>
    <row r="95" spans="1:5" ht="15.75" thickBot="1" x14ac:dyDescent="0.3">
      <c r="A95" s="5" t="s">
        <v>187</v>
      </c>
      <c r="B95" s="7" t="s">
        <v>188</v>
      </c>
      <c r="C95" s="6">
        <v>2.59</v>
      </c>
      <c r="D95" s="16">
        <v>1</v>
      </c>
      <c r="E95" s="19">
        <v>2.59</v>
      </c>
    </row>
    <row r="96" spans="1:5" ht="15.75" thickBot="1" x14ac:dyDescent="0.3">
      <c r="A96" s="5" t="s">
        <v>189</v>
      </c>
      <c r="B96" s="7" t="s">
        <v>190</v>
      </c>
      <c r="C96" s="6">
        <v>1.35</v>
      </c>
      <c r="D96" s="16">
        <v>1</v>
      </c>
      <c r="E96" s="19">
        <v>1.35</v>
      </c>
    </row>
    <row r="97" spans="1:5" ht="15.75" thickBot="1" x14ac:dyDescent="0.3">
      <c r="A97" s="5" t="s">
        <v>191</v>
      </c>
      <c r="B97" s="7" t="s">
        <v>192</v>
      </c>
      <c r="C97" s="6">
        <v>1.2</v>
      </c>
      <c r="D97" s="16">
        <v>1</v>
      </c>
      <c r="E97" s="19">
        <v>1.2</v>
      </c>
    </row>
    <row r="98" spans="1:5" ht="15.75" thickBot="1" x14ac:dyDescent="0.3">
      <c r="A98" s="5" t="s">
        <v>193</v>
      </c>
      <c r="B98" s="7" t="s">
        <v>194</v>
      </c>
      <c r="C98" s="6">
        <v>0.83</v>
      </c>
      <c r="D98" s="16">
        <v>1.29</v>
      </c>
      <c r="E98" s="20">
        <f>+C98*1.29</f>
        <v>1.0707</v>
      </c>
    </row>
    <row r="99" spans="1:5" ht="15.75" thickBot="1" x14ac:dyDescent="0.3">
      <c r="A99" s="5" t="s">
        <v>195</v>
      </c>
      <c r="B99" s="7" t="s">
        <v>196</v>
      </c>
      <c r="C99" s="6">
        <v>0.6</v>
      </c>
      <c r="D99" s="16">
        <v>1.61</v>
      </c>
      <c r="E99" s="20">
        <f>+C99*1.61</f>
        <v>0.96599999999999997</v>
      </c>
    </row>
    <row r="100" spans="1:5" ht="15.75" thickBot="1" x14ac:dyDescent="0.3">
      <c r="A100" s="5" t="s">
        <v>197</v>
      </c>
      <c r="B100" s="7" t="s">
        <v>198</v>
      </c>
      <c r="C100" s="6">
        <v>0.85</v>
      </c>
      <c r="D100" s="16">
        <v>1.41</v>
      </c>
      <c r="E100" s="20">
        <f>+C100*1.41</f>
        <v>1.1984999999999999</v>
      </c>
    </row>
    <row r="101" spans="1:5" ht="51" customHeight="1" thickBot="1" x14ac:dyDescent="0.3">
      <c r="A101" s="11">
        <v>3</v>
      </c>
      <c r="B101" s="12" t="s">
        <v>199</v>
      </c>
      <c r="C101" s="10"/>
      <c r="D101" s="17"/>
      <c r="E101" s="19"/>
    </row>
    <row r="102" spans="1:5" ht="15.75" thickBot="1" x14ac:dyDescent="0.3">
      <c r="A102" s="5" t="s">
        <v>200</v>
      </c>
      <c r="B102" s="7" t="s">
        <v>201</v>
      </c>
      <c r="C102" s="6">
        <v>7</v>
      </c>
      <c r="D102" s="16">
        <v>1</v>
      </c>
      <c r="E102" s="19">
        <v>7</v>
      </c>
    </row>
    <row r="103" spans="1:5" ht="15.75" thickBot="1" x14ac:dyDescent="0.3">
      <c r="A103" s="5" t="s">
        <v>202</v>
      </c>
      <c r="B103" s="7" t="s">
        <v>203</v>
      </c>
      <c r="C103" s="6">
        <v>6.09</v>
      </c>
      <c r="D103" s="16">
        <v>1</v>
      </c>
      <c r="E103" s="19">
        <v>6.09</v>
      </c>
    </row>
    <row r="104" spans="1:5" ht="15.75" thickBot="1" x14ac:dyDescent="0.3">
      <c r="A104" s="5" t="s">
        <v>204</v>
      </c>
      <c r="B104" s="7" t="s">
        <v>205</v>
      </c>
      <c r="C104" s="6">
        <v>2.81</v>
      </c>
      <c r="D104" s="16">
        <v>1</v>
      </c>
      <c r="E104" s="23">
        <v>2.81</v>
      </c>
    </row>
    <row r="105" spans="1:5" ht="15.75" thickBot="1" x14ac:dyDescent="0.3">
      <c r="A105" s="5" t="s">
        <v>206</v>
      </c>
      <c r="B105" s="7" t="s">
        <v>207</v>
      </c>
      <c r="C105" s="6">
        <v>1.58</v>
      </c>
      <c r="D105" s="16">
        <v>0.95</v>
      </c>
      <c r="E105" s="20">
        <f>+C105*0.95</f>
        <v>1.5009999999999999</v>
      </c>
    </row>
    <row r="106" spans="1:5" ht="15.75" thickBot="1" x14ac:dyDescent="0.3">
      <c r="A106" s="5" t="s">
        <v>208</v>
      </c>
      <c r="B106" s="7" t="s">
        <v>209</v>
      </c>
      <c r="C106" s="6">
        <v>1.71</v>
      </c>
      <c r="D106" s="16">
        <v>1</v>
      </c>
      <c r="E106" s="19">
        <v>1.71</v>
      </c>
    </row>
    <row r="107" spans="1:5" ht="15.75" thickBot="1" x14ac:dyDescent="0.3">
      <c r="A107" s="5" t="s">
        <v>210</v>
      </c>
      <c r="B107" s="7" t="s">
        <v>211</v>
      </c>
      <c r="C107" s="6">
        <v>2.34</v>
      </c>
      <c r="D107" s="16">
        <v>1</v>
      </c>
      <c r="E107" s="19">
        <v>2.34</v>
      </c>
    </row>
    <row r="108" spans="1:5" ht="15.75" thickBot="1" x14ac:dyDescent="0.3">
      <c r="A108" s="5" t="s">
        <v>212</v>
      </c>
      <c r="B108" s="7" t="s">
        <v>213</v>
      </c>
      <c r="C108" s="6">
        <v>1.82</v>
      </c>
      <c r="D108" s="16">
        <v>0.92</v>
      </c>
      <c r="E108" s="20">
        <f>+C108*0.92</f>
        <v>1.6744000000000001</v>
      </c>
    </row>
    <row r="109" spans="1:5" ht="15.75" thickBot="1" x14ac:dyDescent="0.3">
      <c r="A109" s="5" t="s">
        <v>214</v>
      </c>
      <c r="B109" s="7" t="s">
        <v>215</v>
      </c>
      <c r="C109" s="6">
        <v>2.16</v>
      </c>
      <c r="D109" s="16">
        <v>1</v>
      </c>
      <c r="E109" s="19">
        <v>2.16</v>
      </c>
    </row>
    <row r="110" spans="1:5" ht="15.75" thickBot="1" x14ac:dyDescent="0.3">
      <c r="A110" s="5" t="s">
        <v>216</v>
      </c>
      <c r="B110" s="7" t="s">
        <v>217</v>
      </c>
      <c r="C110" s="6">
        <v>1.22</v>
      </c>
      <c r="D110" s="16">
        <v>1</v>
      </c>
      <c r="E110" s="19">
        <v>1.22</v>
      </c>
    </row>
    <row r="111" spans="1:5" ht="15.75" thickBot="1" x14ac:dyDescent="0.3">
      <c r="A111" s="5" t="s">
        <v>218</v>
      </c>
      <c r="B111" s="7" t="s">
        <v>219</v>
      </c>
      <c r="C111" s="6">
        <v>0.9</v>
      </c>
      <c r="D111" s="16">
        <v>0.8</v>
      </c>
      <c r="E111" s="20">
        <f>+C111*0.8</f>
        <v>0.72000000000000008</v>
      </c>
    </row>
    <row r="112" spans="1:5" ht="15.75" thickBot="1" x14ac:dyDescent="0.3">
      <c r="A112" s="5" t="s">
        <v>220</v>
      </c>
      <c r="B112" s="7" t="s">
        <v>221</v>
      </c>
      <c r="C112" s="6">
        <v>0.67</v>
      </c>
      <c r="D112" s="16">
        <v>0.89</v>
      </c>
      <c r="E112" s="20">
        <f>+C112*0.89</f>
        <v>0.59630000000000005</v>
      </c>
    </row>
    <row r="113" spans="1:5" ht="15.75" thickBot="1" x14ac:dyDescent="0.3">
      <c r="A113" s="5" t="s">
        <v>222</v>
      </c>
      <c r="B113" s="7" t="s">
        <v>223</v>
      </c>
      <c r="C113" s="6">
        <v>1.34</v>
      </c>
      <c r="D113" s="16">
        <v>0.95</v>
      </c>
      <c r="E113" s="20">
        <f>+C113*0.95</f>
        <v>1.2729999999999999</v>
      </c>
    </row>
    <row r="114" spans="1:5" ht="15.75" thickBot="1" x14ac:dyDescent="0.3">
      <c r="A114" s="5" t="s">
        <v>224</v>
      </c>
      <c r="B114" s="7" t="s">
        <v>225</v>
      </c>
      <c r="C114" s="6">
        <v>0.38</v>
      </c>
      <c r="D114" s="16">
        <v>1</v>
      </c>
      <c r="E114" s="19">
        <v>0.38</v>
      </c>
    </row>
    <row r="115" spans="1:5" ht="15.75" thickBot="1" x14ac:dyDescent="0.3">
      <c r="A115" s="5" t="s">
        <v>226</v>
      </c>
      <c r="B115" s="7" t="s">
        <v>227</v>
      </c>
      <c r="C115" s="6">
        <v>0.83</v>
      </c>
      <c r="D115" s="16">
        <v>0.83</v>
      </c>
      <c r="E115" s="20">
        <f>+C115*0.83</f>
        <v>0.68889999999999996</v>
      </c>
    </row>
    <row r="116" spans="1:5" ht="15.75" thickBot="1" x14ac:dyDescent="0.3">
      <c r="A116" s="5" t="s">
        <v>228</v>
      </c>
      <c r="B116" s="7" t="s">
        <v>229</v>
      </c>
      <c r="C116" s="6">
        <v>2.16</v>
      </c>
      <c r="D116" s="16">
        <v>0.91</v>
      </c>
      <c r="E116" s="20">
        <f>+C116*0.91</f>
        <v>1.9656000000000002</v>
      </c>
    </row>
    <row r="117" spans="1:5" ht="15.75" thickBot="1" x14ac:dyDescent="0.3">
      <c r="A117" s="5" t="s">
        <v>230</v>
      </c>
      <c r="B117" s="7" t="s">
        <v>231</v>
      </c>
      <c r="C117" s="6">
        <v>0.59</v>
      </c>
      <c r="D117" s="16">
        <v>1.1000000000000001</v>
      </c>
      <c r="E117" s="20">
        <f>+C117*1.1</f>
        <v>0.64900000000000002</v>
      </c>
    </row>
    <row r="118" spans="1:5" ht="15.75" thickBot="1" x14ac:dyDescent="0.3">
      <c r="A118" s="5" t="s">
        <v>232</v>
      </c>
      <c r="B118" s="7" t="s">
        <v>233</v>
      </c>
      <c r="C118" s="6">
        <v>3.71</v>
      </c>
      <c r="D118" s="16">
        <v>1</v>
      </c>
      <c r="E118" s="19">
        <v>3.71</v>
      </c>
    </row>
    <row r="119" spans="1:5" ht="15.75" thickBot="1" x14ac:dyDescent="0.3">
      <c r="A119" s="5" t="s">
        <v>234</v>
      </c>
      <c r="B119" s="7" t="s">
        <v>235</v>
      </c>
      <c r="C119" s="6">
        <v>1</v>
      </c>
      <c r="D119" s="16">
        <v>1.1499999999999999</v>
      </c>
      <c r="E119" s="20">
        <f>+C119*1.15</f>
        <v>1.1499999999999999</v>
      </c>
    </row>
    <row r="120" spans="1:5" ht="15.75" thickBot="1" x14ac:dyDescent="0.3">
      <c r="A120" s="5" t="s">
        <v>236</v>
      </c>
      <c r="B120" s="7" t="s">
        <v>237</v>
      </c>
      <c r="C120" s="6">
        <v>0.56999999999999995</v>
      </c>
      <c r="D120" s="16">
        <v>1.3</v>
      </c>
      <c r="E120" s="20">
        <f>+C120*1.3</f>
        <v>0.74099999999999999</v>
      </c>
    </row>
    <row r="121" spans="1:5" ht="15.75" thickBot="1" x14ac:dyDescent="0.3">
      <c r="A121" s="5" t="s">
        <v>238</v>
      </c>
      <c r="B121" s="7" t="s">
        <v>239</v>
      </c>
      <c r="C121" s="6">
        <v>0.5</v>
      </c>
      <c r="D121" s="16">
        <v>1.32</v>
      </c>
      <c r="E121" s="20">
        <f>+C121*1.32</f>
        <v>0.66</v>
      </c>
    </row>
    <row r="122" spans="1:5" ht="15.75" thickBot="1" x14ac:dyDescent="0.3">
      <c r="A122" s="5" t="s">
        <v>240</v>
      </c>
      <c r="B122" s="7" t="s">
        <v>241</v>
      </c>
      <c r="C122" s="6">
        <v>0.54</v>
      </c>
      <c r="D122" s="16">
        <v>1.18</v>
      </c>
      <c r="E122" s="20">
        <f>+C122*1.18</f>
        <v>0.63719999999999999</v>
      </c>
    </row>
    <row r="123" spans="1:5" ht="15.75" thickBot="1" x14ac:dyDescent="0.3">
      <c r="A123" s="5" t="s">
        <v>242</v>
      </c>
      <c r="B123" s="7" t="s">
        <v>243</v>
      </c>
      <c r="C123" s="6">
        <v>0.28999999999999998</v>
      </c>
      <c r="D123" s="16">
        <v>0.8</v>
      </c>
      <c r="E123" s="20">
        <f>+C123*0.8</f>
        <v>0.23199999999999998</v>
      </c>
    </row>
    <row r="124" spans="1:5" ht="15.75" thickBot="1" x14ac:dyDescent="0.3">
      <c r="A124" s="5" t="s">
        <v>244</v>
      </c>
      <c r="B124" s="7" t="s">
        <v>245</v>
      </c>
      <c r="C124" s="6">
        <v>0.35</v>
      </c>
      <c r="D124" s="16">
        <v>0.84</v>
      </c>
      <c r="E124" s="20">
        <f>+C124*0.84</f>
        <v>0.29399999999999998</v>
      </c>
    </row>
    <row r="125" spans="1:5" ht="15.75" thickBot="1" x14ac:dyDescent="0.3">
      <c r="A125" s="5" t="s">
        <v>246</v>
      </c>
      <c r="B125" s="7" t="s">
        <v>247</v>
      </c>
      <c r="C125" s="6">
        <v>1.04</v>
      </c>
      <c r="D125" s="16">
        <v>1.18</v>
      </c>
      <c r="E125" s="20">
        <f>+C125*1.18</f>
        <v>1.2272000000000001</v>
      </c>
    </row>
    <row r="126" spans="1:5" ht="15.75" thickBot="1" x14ac:dyDescent="0.3">
      <c r="A126" s="5" t="s">
        <v>248</v>
      </c>
      <c r="B126" s="7" t="s">
        <v>249</v>
      </c>
      <c r="C126" s="6">
        <v>0.55000000000000004</v>
      </c>
      <c r="D126" s="16">
        <v>1</v>
      </c>
      <c r="E126" s="19">
        <v>0.55000000000000004</v>
      </c>
    </row>
    <row r="127" spans="1:5" ht="15.75" thickBot="1" x14ac:dyDescent="0.3">
      <c r="A127" s="5" t="s">
        <v>250</v>
      </c>
      <c r="B127" s="7" t="s">
        <v>251</v>
      </c>
      <c r="C127" s="6">
        <v>0.71</v>
      </c>
      <c r="D127" s="16">
        <v>1.22</v>
      </c>
      <c r="E127" s="20">
        <f>+C127*1.22</f>
        <v>0.86619999999999997</v>
      </c>
    </row>
    <row r="128" spans="1:5" ht="15.75" thickBot="1" x14ac:dyDescent="0.3">
      <c r="A128" s="5" t="s">
        <v>252</v>
      </c>
      <c r="B128" s="7" t="s">
        <v>253</v>
      </c>
      <c r="C128" s="6">
        <v>0.71</v>
      </c>
      <c r="D128" s="16">
        <v>1.0900000000000001</v>
      </c>
      <c r="E128" s="20">
        <f>+C128*1.09</f>
        <v>0.77390000000000003</v>
      </c>
    </row>
    <row r="129" spans="1:5" ht="98.25" customHeight="1" thickBot="1" x14ac:dyDescent="0.3">
      <c r="A129" s="11">
        <v>4</v>
      </c>
      <c r="B129" s="12" t="s">
        <v>254</v>
      </c>
      <c r="C129" s="10"/>
      <c r="D129" s="17"/>
      <c r="E129" s="23"/>
    </row>
    <row r="130" spans="1:5" ht="15.75" thickBot="1" x14ac:dyDescent="0.3">
      <c r="A130" s="5" t="s">
        <v>255</v>
      </c>
      <c r="B130" s="7" t="s">
        <v>256</v>
      </c>
      <c r="C130" s="6">
        <v>5.78</v>
      </c>
      <c r="D130" s="16">
        <v>1.1599999999999999</v>
      </c>
      <c r="E130" s="20">
        <f>+C130*1.16</f>
        <v>6.7047999999999996</v>
      </c>
    </row>
    <row r="131" spans="1:5" ht="15.75" thickBot="1" x14ac:dyDescent="0.3">
      <c r="A131" s="5" t="s">
        <v>257</v>
      </c>
      <c r="B131" s="7" t="s">
        <v>258</v>
      </c>
      <c r="C131" s="6">
        <v>3.41</v>
      </c>
      <c r="D131" s="16">
        <v>1.0900000000000001</v>
      </c>
      <c r="E131" s="20">
        <f>+C131*1.09</f>
        <v>3.7169000000000003</v>
      </c>
    </row>
    <row r="132" spans="1:5" ht="15.75" thickBot="1" x14ac:dyDescent="0.3">
      <c r="A132" s="5" t="s">
        <v>259</v>
      </c>
      <c r="B132" s="7" t="s">
        <v>260</v>
      </c>
      <c r="C132" s="6">
        <v>5.12</v>
      </c>
      <c r="D132" s="16">
        <v>1.44</v>
      </c>
      <c r="E132" s="20">
        <f>+C132*1.44</f>
        <v>7.3727999999999998</v>
      </c>
    </row>
    <row r="133" spans="1:5" ht="15.75" thickBot="1" x14ac:dyDescent="0.3">
      <c r="A133" s="5" t="s">
        <v>261</v>
      </c>
      <c r="B133" s="7" t="s">
        <v>262</v>
      </c>
      <c r="C133" s="6">
        <v>2.39</v>
      </c>
      <c r="D133" s="16">
        <v>0.83</v>
      </c>
      <c r="E133" s="20">
        <f>+C133*0.83</f>
        <v>1.9837</v>
      </c>
    </row>
    <row r="134" spans="1:5" ht="15.75" thickBot="1" x14ac:dyDescent="0.3">
      <c r="A134" s="5" t="s">
        <v>263</v>
      </c>
      <c r="B134" s="7" t="s">
        <v>264</v>
      </c>
      <c r="C134" s="6">
        <v>0.86</v>
      </c>
      <c r="D134" s="16">
        <v>0.85</v>
      </c>
      <c r="E134" s="20">
        <f>+C134*0.85</f>
        <v>0.73099999999999998</v>
      </c>
    </row>
    <row r="135" spans="1:5" ht="15.75" thickBot="1" x14ac:dyDescent="0.3">
      <c r="A135" s="5" t="s">
        <v>265</v>
      </c>
      <c r="B135" s="7" t="s">
        <v>266</v>
      </c>
      <c r="C135" s="6">
        <v>7.39</v>
      </c>
      <c r="D135" s="16">
        <v>1</v>
      </c>
      <c r="E135" s="19">
        <v>7.39</v>
      </c>
    </row>
    <row r="136" spans="1:5" ht="15.75" thickBot="1" x14ac:dyDescent="0.3">
      <c r="A136" s="5" t="s">
        <v>267</v>
      </c>
      <c r="B136" s="7" t="s">
        <v>268</v>
      </c>
      <c r="C136" s="6">
        <v>5.49</v>
      </c>
      <c r="D136" s="16">
        <v>0.92</v>
      </c>
      <c r="E136" s="20">
        <f>+C136*0.92</f>
        <v>5.0508000000000006</v>
      </c>
    </row>
    <row r="137" spans="1:5" ht="15.75" thickBot="1" x14ac:dyDescent="0.3">
      <c r="A137" s="5" t="s">
        <v>269</v>
      </c>
      <c r="B137" s="7" t="s">
        <v>270</v>
      </c>
      <c r="C137" s="6">
        <v>4.25</v>
      </c>
      <c r="D137" s="16">
        <v>1.1100000000000001</v>
      </c>
      <c r="E137" s="20">
        <f>+C137*1.11</f>
        <v>4.7175000000000002</v>
      </c>
    </row>
    <row r="138" spans="1:5" ht="15.75" thickBot="1" x14ac:dyDescent="0.3">
      <c r="A138" s="5" t="s">
        <v>271</v>
      </c>
      <c r="B138" s="7" t="s">
        <v>272</v>
      </c>
      <c r="C138" s="6">
        <v>5.18</v>
      </c>
      <c r="D138" s="16">
        <v>1</v>
      </c>
      <c r="E138" s="19">
        <v>5.18</v>
      </c>
    </row>
    <row r="139" spans="1:5" ht="15.75" thickBot="1" x14ac:dyDescent="0.3">
      <c r="A139" s="5" t="s">
        <v>273</v>
      </c>
      <c r="B139" s="7" t="s">
        <v>274</v>
      </c>
      <c r="C139" s="6">
        <v>2.4900000000000002</v>
      </c>
      <c r="D139" s="16">
        <v>1.42</v>
      </c>
      <c r="E139" s="20">
        <f>+C139*1.42</f>
        <v>3.5358000000000001</v>
      </c>
    </row>
    <row r="140" spans="1:5" ht="15.75" thickBot="1" x14ac:dyDescent="0.3">
      <c r="A140" s="5" t="s">
        <v>275</v>
      </c>
      <c r="B140" s="7" t="s">
        <v>276</v>
      </c>
      <c r="C140" s="6">
        <v>2.4900000000000002</v>
      </c>
      <c r="D140" s="16">
        <v>1.62</v>
      </c>
      <c r="E140" s="20">
        <f>+C140*1.62</f>
        <v>4.0338000000000003</v>
      </c>
    </row>
    <row r="141" spans="1:5" ht="15.75" thickBot="1" x14ac:dyDescent="0.3">
      <c r="A141" s="5" t="s">
        <v>277</v>
      </c>
      <c r="B141" s="7" t="s">
        <v>278</v>
      </c>
      <c r="C141" s="6">
        <v>4.45</v>
      </c>
      <c r="D141" s="16">
        <v>1.1499999999999999</v>
      </c>
      <c r="E141" s="20">
        <f>+C141*1.15</f>
        <v>5.1174999999999997</v>
      </c>
    </row>
    <row r="142" spans="1:5" ht="15.75" thickBot="1" x14ac:dyDescent="0.3">
      <c r="A142" s="5" t="s">
        <v>279</v>
      </c>
      <c r="B142" s="7" t="s">
        <v>280</v>
      </c>
      <c r="C142" s="6">
        <v>3.64</v>
      </c>
      <c r="D142" s="16">
        <v>1.26</v>
      </c>
      <c r="E142" s="20">
        <f>+C142*1.26</f>
        <v>4.5864000000000003</v>
      </c>
    </row>
    <row r="143" spans="1:5" ht="15.75" thickBot="1" x14ac:dyDescent="0.3">
      <c r="A143" s="5" t="s">
        <v>281</v>
      </c>
      <c r="B143" s="7" t="s">
        <v>282</v>
      </c>
      <c r="C143" s="6">
        <v>2.84</v>
      </c>
      <c r="D143" s="16">
        <v>1</v>
      </c>
      <c r="E143" s="19">
        <v>2.84</v>
      </c>
    </row>
    <row r="144" spans="1:5" ht="15.75" thickBot="1" x14ac:dyDescent="0.3">
      <c r="A144" s="5" t="s">
        <v>283</v>
      </c>
      <c r="B144" s="7" t="s">
        <v>284</v>
      </c>
      <c r="C144" s="6">
        <v>1.22</v>
      </c>
      <c r="D144" s="16">
        <v>1</v>
      </c>
      <c r="E144" s="19">
        <v>1.22</v>
      </c>
    </row>
    <row r="145" spans="1:5" ht="15.75" thickBot="1" x14ac:dyDescent="0.3">
      <c r="A145" s="5" t="s">
        <v>285</v>
      </c>
      <c r="B145" s="7" t="s">
        <v>286</v>
      </c>
      <c r="C145" s="6">
        <v>2.39</v>
      </c>
      <c r="D145" s="16">
        <v>1.55</v>
      </c>
      <c r="E145" s="20">
        <f>+C145*1.55</f>
        <v>3.7045000000000003</v>
      </c>
    </row>
    <row r="146" spans="1:5" ht="15.75" thickBot="1" x14ac:dyDescent="0.3">
      <c r="A146" s="5" t="s">
        <v>287</v>
      </c>
      <c r="B146" s="7" t="s">
        <v>288</v>
      </c>
      <c r="C146" s="6">
        <v>1.25</v>
      </c>
      <c r="D146" s="16">
        <v>1.23</v>
      </c>
      <c r="E146" s="20">
        <f>+C146*1.23</f>
        <v>1.5375000000000001</v>
      </c>
    </row>
    <row r="147" spans="1:5" ht="15.75" thickBot="1" x14ac:dyDescent="0.3">
      <c r="A147" s="5" t="s">
        <v>289</v>
      </c>
      <c r="B147" s="7" t="s">
        <v>290</v>
      </c>
      <c r="C147" s="6">
        <v>0.79</v>
      </c>
      <c r="D147" s="16">
        <v>1</v>
      </c>
      <c r="E147" s="19">
        <v>0.79</v>
      </c>
    </row>
    <row r="148" spans="1:5" ht="15.75" thickBot="1" x14ac:dyDescent="0.3">
      <c r="A148" s="5" t="s">
        <v>291</v>
      </c>
      <c r="B148" s="7" t="s">
        <v>292</v>
      </c>
      <c r="C148" s="6">
        <v>0.33</v>
      </c>
      <c r="D148" s="16">
        <v>1</v>
      </c>
      <c r="E148" s="19">
        <v>0.33</v>
      </c>
    </row>
    <row r="149" spans="1:5" ht="15.75" thickBot="1" x14ac:dyDescent="0.3">
      <c r="A149" s="5" t="s">
        <v>293</v>
      </c>
      <c r="B149" s="7" t="s">
        <v>294</v>
      </c>
      <c r="C149" s="6">
        <v>2.33</v>
      </c>
      <c r="D149" s="16">
        <v>1</v>
      </c>
      <c r="E149" s="19">
        <v>2.33</v>
      </c>
    </row>
    <row r="150" spans="1:5" ht="15.75" thickBot="1" x14ac:dyDescent="0.3">
      <c r="A150" s="5" t="s">
        <v>295</v>
      </c>
      <c r="B150" s="7" t="s">
        <v>296</v>
      </c>
      <c r="C150" s="6">
        <v>1.06</v>
      </c>
      <c r="D150" s="16">
        <v>1</v>
      </c>
      <c r="E150" s="19">
        <v>1.06</v>
      </c>
    </row>
    <row r="151" spans="1:5" ht="15.75" thickBot="1" x14ac:dyDescent="0.3">
      <c r="A151" s="5" t="s">
        <v>297</v>
      </c>
      <c r="B151" s="7" t="s">
        <v>298</v>
      </c>
      <c r="C151" s="6">
        <v>2.0699999999999998</v>
      </c>
      <c r="D151" s="16">
        <v>1</v>
      </c>
      <c r="E151" s="19">
        <v>2.0699999999999998</v>
      </c>
    </row>
    <row r="152" spans="1:5" ht="15.75" thickBot="1" x14ac:dyDescent="0.3">
      <c r="A152" s="5" t="s">
        <v>299</v>
      </c>
      <c r="B152" s="7" t="s">
        <v>300</v>
      </c>
      <c r="C152" s="6">
        <v>1.03</v>
      </c>
      <c r="D152" s="16">
        <v>1.71</v>
      </c>
      <c r="E152" s="20">
        <f>+C152*1.71</f>
        <v>1.7613000000000001</v>
      </c>
    </row>
    <row r="153" spans="1:5" ht="15.75" thickBot="1" x14ac:dyDescent="0.3">
      <c r="A153" s="5" t="s">
        <v>301</v>
      </c>
      <c r="B153" s="7" t="s">
        <v>302</v>
      </c>
      <c r="C153" s="6">
        <v>2.58</v>
      </c>
      <c r="D153" s="16">
        <v>1</v>
      </c>
      <c r="E153" s="19">
        <v>2.58</v>
      </c>
    </row>
    <row r="154" spans="1:5" ht="15.75" thickBot="1" x14ac:dyDescent="0.3">
      <c r="A154" s="5" t="s">
        <v>303</v>
      </c>
      <c r="B154" s="7" t="s">
        <v>304</v>
      </c>
      <c r="C154" s="6">
        <v>1.29</v>
      </c>
      <c r="D154" s="16">
        <v>1</v>
      </c>
      <c r="E154" s="19">
        <v>1.29</v>
      </c>
    </row>
    <row r="155" spans="1:5" ht="15.75" thickBot="1" x14ac:dyDescent="0.3">
      <c r="A155" s="5" t="s">
        <v>305</v>
      </c>
      <c r="B155" s="7" t="s">
        <v>306</v>
      </c>
      <c r="C155" s="6">
        <v>0.59</v>
      </c>
      <c r="D155" s="16">
        <v>1</v>
      </c>
      <c r="E155" s="19">
        <v>0.59</v>
      </c>
    </row>
    <row r="156" spans="1:5" ht="15.75" thickBot="1" x14ac:dyDescent="0.3">
      <c r="A156" s="5" t="s">
        <v>307</v>
      </c>
      <c r="B156" s="7" t="s">
        <v>308</v>
      </c>
      <c r="C156" s="6">
        <v>0.99</v>
      </c>
      <c r="D156" s="16">
        <v>1.18</v>
      </c>
      <c r="E156" s="20">
        <f>+C156*1.18</f>
        <v>1.1681999999999999</v>
      </c>
    </row>
    <row r="157" spans="1:5" ht="15.75" thickBot="1" x14ac:dyDescent="0.3">
      <c r="A157" s="5" t="s">
        <v>309</v>
      </c>
      <c r="B157" s="7" t="s">
        <v>310</v>
      </c>
      <c r="C157" s="6">
        <v>0.48</v>
      </c>
      <c r="D157" s="16">
        <v>1</v>
      </c>
      <c r="E157" s="19">
        <v>0.48</v>
      </c>
    </row>
    <row r="158" spans="1:5" ht="15.75" thickBot="1" x14ac:dyDescent="0.3">
      <c r="A158" s="5" t="s">
        <v>311</v>
      </c>
      <c r="B158" s="7" t="s">
        <v>312</v>
      </c>
      <c r="C158" s="6">
        <v>1.62</v>
      </c>
      <c r="D158" s="16">
        <v>1</v>
      </c>
      <c r="E158" s="19">
        <v>1.62</v>
      </c>
    </row>
    <row r="159" spans="1:5" ht="15.75" thickBot="1" x14ac:dyDescent="0.3">
      <c r="A159" s="5" t="s">
        <v>313</v>
      </c>
      <c r="B159" s="7" t="s">
        <v>314</v>
      </c>
      <c r="C159" s="6">
        <v>0.71</v>
      </c>
      <c r="D159" s="16">
        <v>1.1299999999999999</v>
      </c>
      <c r="E159" s="20">
        <f>+C159*1.13</f>
        <v>0.8022999999999999</v>
      </c>
    </row>
    <row r="160" spans="1:5" ht="15.75" thickBot="1" x14ac:dyDescent="0.3">
      <c r="A160" s="5" t="s">
        <v>315</v>
      </c>
      <c r="B160" s="7" t="s">
        <v>316</v>
      </c>
      <c r="C160" s="6">
        <v>0.92</v>
      </c>
      <c r="D160" s="16">
        <v>0.9</v>
      </c>
      <c r="E160" s="20">
        <f>+C160*0.9</f>
        <v>0.82800000000000007</v>
      </c>
    </row>
    <row r="161" spans="1:5" ht="15.75" thickBot="1" x14ac:dyDescent="0.3">
      <c r="A161" s="5" t="s">
        <v>317</v>
      </c>
      <c r="B161" s="7" t="s">
        <v>318</v>
      </c>
      <c r="C161" s="6">
        <v>0.49</v>
      </c>
      <c r="D161" s="16">
        <v>0.83</v>
      </c>
      <c r="E161" s="20">
        <f>+C161*0.83</f>
        <v>0.40669999999999995</v>
      </c>
    </row>
    <row r="162" spans="1:5" ht="15.75" thickBot="1" x14ac:dyDescent="0.3">
      <c r="A162" s="5" t="s">
        <v>319</v>
      </c>
      <c r="B162" s="7" t="s">
        <v>320</v>
      </c>
      <c r="C162" s="6">
        <v>1.38</v>
      </c>
      <c r="D162" s="16">
        <v>1</v>
      </c>
      <c r="E162" s="19">
        <v>1.38</v>
      </c>
    </row>
    <row r="163" spans="1:5" ht="15.75" thickBot="1" x14ac:dyDescent="0.3">
      <c r="A163" s="5" t="s">
        <v>321</v>
      </c>
      <c r="B163" s="7" t="s">
        <v>322</v>
      </c>
      <c r="C163" s="6">
        <v>0.71</v>
      </c>
      <c r="D163" s="16">
        <v>1</v>
      </c>
      <c r="E163" s="19">
        <v>0.71</v>
      </c>
    </row>
    <row r="164" spans="1:5" ht="15.75" thickBot="1" x14ac:dyDescent="0.3">
      <c r="A164" s="5" t="s">
        <v>323</v>
      </c>
      <c r="B164" s="7" t="s">
        <v>324</v>
      </c>
      <c r="C164" s="6">
        <v>2.91</v>
      </c>
      <c r="D164" s="16">
        <v>1</v>
      </c>
      <c r="E164" s="19">
        <v>2.91</v>
      </c>
    </row>
    <row r="165" spans="1:5" ht="15.75" thickBot="1" x14ac:dyDescent="0.3">
      <c r="A165" s="5" t="s">
        <v>325</v>
      </c>
      <c r="B165" s="7" t="s">
        <v>326</v>
      </c>
      <c r="C165" s="6">
        <v>1.33</v>
      </c>
      <c r="D165" s="16">
        <v>1.0900000000000001</v>
      </c>
      <c r="E165" s="20">
        <f>+C165*1.09</f>
        <v>1.4497000000000002</v>
      </c>
    </row>
    <row r="166" spans="1:5" ht="15.75" thickBot="1" x14ac:dyDescent="0.3">
      <c r="A166" s="5" t="s">
        <v>327</v>
      </c>
      <c r="B166" s="7" t="s">
        <v>328</v>
      </c>
      <c r="C166" s="6">
        <v>0.72</v>
      </c>
      <c r="D166" s="16">
        <v>1</v>
      </c>
      <c r="E166" s="19">
        <v>0.72</v>
      </c>
    </row>
    <row r="167" spans="1:5" ht="15.75" thickBot="1" x14ac:dyDescent="0.3">
      <c r="A167" s="5" t="s">
        <v>329</v>
      </c>
      <c r="B167" s="7" t="s">
        <v>330</v>
      </c>
      <c r="C167" s="6">
        <v>2.78</v>
      </c>
      <c r="D167" s="16">
        <v>1</v>
      </c>
      <c r="E167" s="19">
        <v>2.78</v>
      </c>
    </row>
    <row r="168" spans="1:5" ht="15.75" thickBot="1" x14ac:dyDescent="0.3">
      <c r="A168" s="5" t="s">
        <v>331</v>
      </c>
      <c r="B168" s="7" t="s">
        <v>332</v>
      </c>
      <c r="C168" s="6">
        <v>1.61</v>
      </c>
      <c r="D168" s="16">
        <v>1</v>
      </c>
      <c r="E168" s="19">
        <v>1.61</v>
      </c>
    </row>
    <row r="169" spans="1:5" ht="15.75" thickBot="1" x14ac:dyDescent="0.3">
      <c r="A169" s="5" t="s">
        <v>333</v>
      </c>
      <c r="B169" s="7" t="s">
        <v>334</v>
      </c>
      <c r="C169" s="6">
        <v>0.9</v>
      </c>
      <c r="D169" s="16">
        <v>1</v>
      </c>
      <c r="E169" s="19">
        <v>0.9</v>
      </c>
    </row>
    <row r="170" spans="1:5" ht="15.75" thickBot="1" x14ac:dyDescent="0.3">
      <c r="A170" s="5" t="s">
        <v>335</v>
      </c>
      <c r="B170" s="7" t="s">
        <v>336</v>
      </c>
      <c r="C170" s="6">
        <v>2.5299999999999998</v>
      </c>
      <c r="D170" s="16">
        <v>1</v>
      </c>
      <c r="E170" s="19">
        <v>2.5299999999999998</v>
      </c>
    </row>
    <row r="171" spans="1:5" ht="15.75" thickBot="1" x14ac:dyDescent="0.3">
      <c r="A171" s="5" t="s">
        <v>337</v>
      </c>
      <c r="B171" s="7" t="s">
        <v>338</v>
      </c>
      <c r="C171" s="6">
        <v>1.7</v>
      </c>
      <c r="D171" s="16">
        <v>1</v>
      </c>
      <c r="E171" s="19">
        <v>1.7</v>
      </c>
    </row>
    <row r="172" spans="1:5" ht="15.75" thickBot="1" x14ac:dyDescent="0.3">
      <c r="A172" s="5" t="s">
        <v>339</v>
      </c>
      <c r="B172" s="7" t="s">
        <v>340</v>
      </c>
      <c r="C172" s="6">
        <v>1.17</v>
      </c>
      <c r="D172" s="16">
        <v>0.8</v>
      </c>
      <c r="E172" s="24">
        <f>+C172*0.8</f>
        <v>0.93599999999999994</v>
      </c>
    </row>
    <row r="173" spans="1:5" ht="15.75" thickBot="1" x14ac:dyDescent="0.3">
      <c r="A173" s="5" t="s">
        <v>341</v>
      </c>
      <c r="B173" s="7" t="s">
        <v>342</v>
      </c>
      <c r="C173" s="6">
        <v>1.88</v>
      </c>
      <c r="D173" s="16">
        <v>1.88</v>
      </c>
      <c r="E173" s="20">
        <f>+C173*1.88</f>
        <v>3.5343999999999998</v>
      </c>
    </row>
    <row r="174" spans="1:5" ht="15.75" thickBot="1" x14ac:dyDescent="0.3">
      <c r="A174" s="5" t="s">
        <v>343</v>
      </c>
      <c r="B174" s="7" t="s">
        <v>344</v>
      </c>
      <c r="C174" s="6">
        <v>1.17</v>
      </c>
      <c r="D174" s="16">
        <v>1.49</v>
      </c>
      <c r="E174" s="20">
        <f>+C174*1.49</f>
        <v>1.7432999999999998</v>
      </c>
    </row>
    <row r="175" spans="1:5" ht="15.75" thickBot="1" x14ac:dyDescent="0.3">
      <c r="A175" s="5" t="s">
        <v>345</v>
      </c>
      <c r="B175" s="7" t="s">
        <v>346</v>
      </c>
      <c r="C175" s="6">
        <v>0.6</v>
      </c>
      <c r="D175" s="16">
        <v>1</v>
      </c>
      <c r="E175" s="19">
        <v>0.6</v>
      </c>
    </row>
    <row r="176" spans="1:5" ht="15.75" thickBot="1" x14ac:dyDescent="0.3">
      <c r="A176" s="5" t="s">
        <v>347</v>
      </c>
      <c r="B176" s="7" t="s">
        <v>348</v>
      </c>
      <c r="C176" s="6">
        <v>4.16</v>
      </c>
      <c r="D176" s="16">
        <v>1</v>
      </c>
      <c r="E176" s="19">
        <v>4.16</v>
      </c>
    </row>
    <row r="177" spans="1:5" ht="51" customHeight="1" thickBot="1" x14ac:dyDescent="0.3">
      <c r="A177" s="11">
        <v>5</v>
      </c>
      <c r="B177" s="12" t="s">
        <v>349</v>
      </c>
      <c r="C177" s="10"/>
      <c r="D177" s="17"/>
      <c r="E177" s="19"/>
    </row>
    <row r="178" spans="1:5" ht="15.75" thickBot="1" x14ac:dyDescent="0.3">
      <c r="A178" s="5" t="s">
        <v>350</v>
      </c>
      <c r="B178" s="7" t="s">
        <v>351</v>
      </c>
      <c r="C178" s="6">
        <v>10.28</v>
      </c>
      <c r="D178" s="16">
        <v>1</v>
      </c>
      <c r="E178" s="19">
        <v>10.28</v>
      </c>
    </row>
    <row r="179" spans="1:5" ht="15.75" thickBot="1" x14ac:dyDescent="0.3">
      <c r="A179" s="5" t="s">
        <v>352</v>
      </c>
      <c r="B179" s="7" t="s">
        <v>353</v>
      </c>
      <c r="C179" s="6">
        <v>5.74</v>
      </c>
      <c r="D179" s="16">
        <v>1</v>
      </c>
      <c r="E179" s="19">
        <v>5.74</v>
      </c>
    </row>
    <row r="180" spans="1:5" ht="15.75" thickBot="1" x14ac:dyDescent="0.3">
      <c r="A180" s="5" t="s">
        <v>354</v>
      </c>
      <c r="B180" s="7" t="s">
        <v>355</v>
      </c>
      <c r="C180" s="6">
        <v>2.19</v>
      </c>
      <c r="D180" s="16">
        <v>1</v>
      </c>
      <c r="E180" s="19">
        <v>2.19</v>
      </c>
    </row>
    <row r="181" spans="1:5" ht="15.75" thickBot="1" x14ac:dyDescent="0.3">
      <c r="A181" s="5" t="s">
        <v>356</v>
      </c>
      <c r="B181" s="7" t="s">
        <v>357</v>
      </c>
      <c r="C181" s="6">
        <v>14.49</v>
      </c>
      <c r="D181" s="16">
        <v>1</v>
      </c>
      <c r="E181" s="19">
        <v>14.49</v>
      </c>
    </row>
    <row r="182" spans="1:5" ht="15.75" thickBot="1" x14ac:dyDescent="0.3">
      <c r="A182" s="5" t="s">
        <v>358</v>
      </c>
      <c r="B182" s="7" t="s">
        <v>359</v>
      </c>
      <c r="C182" s="6">
        <v>8.07</v>
      </c>
      <c r="D182" s="16">
        <v>1</v>
      </c>
      <c r="E182" s="19">
        <v>8.07</v>
      </c>
    </row>
    <row r="183" spans="1:5" ht="15.75" thickBot="1" x14ac:dyDescent="0.3">
      <c r="A183" s="5" t="s">
        <v>360</v>
      </c>
      <c r="B183" s="7" t="s">
        <v>361</v>
      </c>
      <c r="C183" s="6">
        <v>10.27</v>
      </c>
      <c r="D183" s="16">
        <v>0.95</v>
      </c>
      <c r="E183" s="20">
        <f>+C183*0.95</f>
        <v>9.7564999999999991</v>
      </c>
    </row>
    <row r="184" spans="1:5" ht="15.75" thickBot="1" x14ac:dyDescent="0.3">
      <c r="A184" s="5" t="s">
        <v>362</v>
      </c>
      <c r="B184" s="7" t="s">
        <v>363</v>
      </c>
      <c r="C184" s="6">
        <v>7.49</v>
      </c>
      <c r="D184" s="16">
        <v>1</v>
      </c>
      <c r="E184" s="19">
        <v>7.49</v>
      </c>
    </row>
    <row r="185" spans="1:5" ht="15.75" thickBot="1" x14ac:dyDescent="0.3">
      <c r="A185" s="5" t="s">
        <v>364</v>
      </c>
      <c r="B185" s="7" t="s">
        <v>365</v>
      </c>
      <c r="C185" s="6">
        <v>10.69</v>
      </c>
      <c r="D185" s="16">
        <v>1</v>
      </c>
      <c r="E185" s="19">
        <v>10.69</v>
      </c>
    </row>
    <row r="186" spans="1:5" ht="15.75" thickBot="1" x14ac:dyDescent="0.3">
      <c r="A186" s="5" t="s">
        <v>366</v>
      </c>
      <c r="B186" s="7" t="s">
        <v>367</v>
      </c>
      <c r="C186" s="6">
        <v>8.23</v>
      </c>
      <c r="D186" s="16">
        <v>1</v>
      </c>
      <c r="E186" s="19">
        <v>8.23</v>
      </c>
    </row>
    <row r="187" spans="1:5" ht="15.75" thickBot="1" x14ac:dyDescent="0.3">
      <c r="A187" s="5" t="s">
        <v>368</v>
      </c>
      <c r="B187" s="7" t="s">
        <v>369</v>
      </c>
      <c r="C187" s="6">
        <v>7.24</v>
      </c>
      <c r="D187" s="16">
        <v>1</v>
      </c>
      <c r="E187" s="19">
        <v>7.24</v>
      </c>
    </row>
    <row r="188" spans="1:5" ht="15.75" thickBot="1" x14ac:dyDescent="0.3">
      <c r="A188" s="5" t="s">
        <v>370</v>
      </c>
      <c r="B188" s="7" t="s">
        <v>371</v>
      </c>
      <c r="C188" s="6">
        <v>5.68</v>
      </c>
      <c r="D188" s="16">
        <v>1</v>
      </c>
      <c r="E188" s="19">
        <v>5.68</v>
      </c>
    </row>
    <row r="189" spans="1:5" ht="15.75" thickBot="1" x14ac:dyDescent="0.3">
      <c r="A189" s="5" t="s">
        <v>372</v>
      </c>
      <c r="B189" s="7" t="s">
        <v>373</v>
      </c>
      <c r="C189" s="6">
        <v>9.99</v>
      </c>
      <c r="D189" s="16">
        <v>1.1499999999999999</v>
      </c>
      <c r="E189" s="20">
        <f>+C189*1.15</f>
        <v>11.4885</v>
      </c>
    </row>
    <row r="190" spans="1:5" ht="15.75" thickBot="1" x14ac:dyDescent="0.3">
      <c r="A190" s="5" t="s">
        <v>374</v>
      </c>
      <c r="B190" s="7" t="s">
        <v>375</v>
      </c>
      <c r="C190" s="6">
        <v>7.78</v>
      </c>
      <c r="D190" s="16">
        <v>0.95</v>
      </c>
      <c r="E190" s="20">
        <f>+C190*0.95</f>
        <v>7.391</v>
      </c>
    </row>
    <row r="191" spans="1:5" ht="15.75" thickBot="1" x14ac:dyDescent="0.3">
      <c r="A191" s="5" t="s">
        <v>376</v>
      </c>
      <c r="B191" s="7" t="s">
        <v>377</v>
      </c>
      <c r="C191" s="6">
        <v>5.87</v>
      </c>
      <c r="D191" s="16">
        <v>1</v>
      </c>
      <c r="E191" s="19">
        <v>5.87</v>
      </c>
    </row>
    <row r="192" spans="1:5" ht="15.75" thickBot="1" x14ac:dyDescent="0.3">
      <c r="A192" s="5" t="s">
        <v>378</v>
      </c>
      <c r="B192" s="7" t="s">
        <v>379</v>
      </c>
      <c r="C192" s="6">
        <v>7.84</v>
      </c>
      <c r="D192" s="16">
        <v>1</v>
      </c>
      <c r="E192" s="19">
        <v>7.84</v>
      </c>
    </row>
    <row r="193" spans="1:5" ht="15.75" thickBot="1" x14ac:dyDescent="0.3">
      <c r="A193" s="5" t="s">
        <v>380</v>
      </c>
      <c r="B193" s="7" t="s">
        <v>381</v>
      </c>
      <c r="C193" s="6">
        <v>4.34</v>
      </c>
      <c r="D193" s="16">
        <v>1</v>
      </c>
      <c r="E193" s="19">
        <v>4.34</v>
      </c>
    </row>
    <row r="194" spans="1:5" ht="15.75" thickBot="1" x14ac:dyDescent="0.3">
      <c r="A194" s="5" t="s">
        <v>382</v>
      </c>
      <c r="B194" s="7" t="s">
        <v>383</v>
      </c>
      <c r="C194" s="6">
        <v>4.82</v>
      </c>
      <c r="D194" s="16">
        <v>1.33</v>
      </c>
      <c r="E194" s="20">
        <f>+C194*1.33</f>
        <v>6.4106000000000005</v>
      </c>
    </row>
    <row r="195" spans="1:5" ht="15.75" thickBot="1" x14ac:dyDescent="0.3">
      <c r="A195" s="5" t="s">
        <v>384</v>
      </c>
      <c r="B195" s="7" t="s">
        <v>385</v>
      </c>
      <c r="C195" s="6">
        <v>2.87</v>
      </c>
      <c r="D195" s="16">
        <v>1</v>
      </c>
      <c r="E195" s="19">
        <v>2.87</v>
      </c>
    </row>
    <row r="196" spans="1:5" ht="15.75" thickBot="1" x14ac:dyDescent="0.3">
      <c r="A196" s="5" t="s">
        <v>386</v>
      </c>
      <c r="B196" s="7" t="s">
        <v>387</v>
      </c>
      <c r="C196" s="6">
        <v>2.14</v>
      </c>
      <c r="D196" s="16">
        <v>1.33</v>
      </c>
      <c r="E196" s="20">
        <f>+C196*1.33</f>
        <v>2.8462000000000005</v>
      </c>
    </row>
    <row r="197" spans="1:5" ht="15.75" thickBot="1" x14ac:dyDescent="0.3">
      <c r="A197" s="5" t="s">
        <v>388</v>
      </c>
      <c r="B197" s="7" t="s">
        <v>389</v>
      </c>
      <c r="C197" s="6">
        <v>3.94</v>
      </c>
      <c r="D197" s="16">
        <v>1</v>
      </c>
      <c r="E197" s="23">
        <v>3.94</v>
      </c>
    </row>
    <row r="198" spans="1:5" ht="15.75" thickBot="1" x14ac:dyDescent="0.3">
      <c r="A198" s="5" t="s">
        <v>390</v>
      </c>
      <c r="B198" s="7" t="s">
        <v>391</v>
      </c>
      <c r="C198" s="6">
        <v>2.16</v>
      </c>
      <c r="D198" s="16">
        <v>1</v>
      </c>
      <c r="E198" s="19">
        <v>2.16</v>
      </c>
    </row>
    <row r="199" spans="1:5" ht="15.75" thickBot="1" x14ac:dyDescent="0.3">
      <c r="A199" s="5" t="s">
        <v>392</v>
      </c>
      <c r="B199" s="7" t="s">
        <v>393</v>
      </c>
      <c r="C199" s="6">
        <v>9.94</v>
      </c>
      <c r="D199" s="16">
        <v>1</v>
      </c>
      <c r="E199" s="19">
        <v>9.94</v>
      </c>
    </row>
    <row r="200" spans="1:5" ht="15.75" thickBot="1" x14ac:dyDescent="0.3">
      <c r="A200" s="5" t="s">
        <v>394</v>
      </c>
      <c r="B200" s="7" t="s">
        <v>395</v>
      </c>
      <c r="C200" s="6">
        <v>5.3</v>
      </c>
      <c r="D200" s="16">
        <v>1</v>
      </c>
      <c r="E200" s="19">
        <v>5.3</v>
      </c>
    </row>
    <row r="201" spans="1:5" ht="15.75" thickBot="1" x14ac:dyDescent="0.3">
      <c r="A201" s="5" t="s">
        <v>396</v>
      </c>
      <c r="B201" s="7" t="s">
        <v>397</v>
      </c>
      <c r="C201" s="6">
        <v>4.96</v>
      </c>
      <c r="D201" s="16">
        <v>1</v>
      </c>
      <c r="E201" s="19">
        <v>4.96</v>
      </c>
    </row>
    <row r="202" spans="1:5" ht="15.75" thickBot="1" x14ac:dyDescent="0.3">
      <c r="A202" s="5" t="s">
        <v>398</v>
      </c>
      <c r="B202" s="7" t="s">
        <v>399</v>
      </c>
      <c r="C202" s="6">
        <v>2.56</v>
      </c>
      <c r="D202" s="16">
        <v>1.82</v>
      </c>
      <c r="E202" s="20">
        <f>+C202*1.82</f>
        <v>4.6592000000000002</v>
      </c>
    </row>
    <row r="203" spans="1:5" ht="15.75" thickBot="1" x14ac:dyDescent="0.3">
      <c r="A203" s="5" t="s">
        <v>400</v>
      </c>
      <c r="B203" s="7" t="s">
        <v>401</v>
      </c>
      <c r="C203" s="6">
        <v>5.8</v>
      </c>
      <c r="D203" s="16">
        <v>1</v>
      </c>
      <c r="E203" s="19">
        <v>5.8</v>
      </c>
    </row>
    <row r="204" spans="1:5" ht="15.75" thickBot="1" x14ac:dyDescent="0.3">
      <c r="A204" s="5" t="s">
        <v>402</v>
      </c>
      <c r="B204" s="7" t="s">
        <v>403</v>
      </c>
      <c r="C204" s="6">
        <v>2.41</v>
      </c>
      <c r="D204" s="16">
        <v>1</v>
      </c>
      <c r="E204" s="19">
        <v>2.41</v>
      </c>
    </row>
    <row r="205" spans="1:5" ht="15.75" thickBot="1" x14ac:dyDescent="0.3">
      <c r="A205" s="5" t="s">
        <v>404</v>
      </c>
      <c r="B205" s="7" t="s">
        <v>405</v>
      </c>
      <c r="C205" s="6">
        <v>4.8600000000000003</v>
      </c>
      <c r="D205" s="16">
        <v>1</v>
      </c>
      <c r="E205" s="19">
        <v>4.8600000000000003</v>
      </c>
    </row>
    <row r="206" spans="1:5" ht="15.75" thickBot="1" x14ac:dyDescent="0.3">
      <c r="A206" s="5" t="s">
        <v>406</v>
      </c>
      <c r="B206" s="7" t="s">
        <v>407</v>
      </c>
      <c r="C206" s="6">
        <v>2.2000000000000002</v>
      </c>
      <c r="D206" s="16">
        <v>1</v>
      </c>
      <c r="E206" s="19">
        <v>2.2000000000000002</v>
      </c>
    </row>
    <row r="207" spans="1:5" ht="15.75" thickBot="1" x14ac:dyDescent="0.3">
      <c r="A207" s="5" t="s">
        <v>408</v>
      </c>
      <c r="B207" s="7" t="s">
        <v>409</v>
      </c>
      <c r="C207" s="6">
        <v>1.57</v>
      </c>
      <c r="D207" s="16">
        <v>1</v>
      </c>
      <c r="E207" s="19">
        <v>1.57</v>
      </c>
    </row>
    <row r="208" spans="1:5" ht="15.75" thickBot="1" x14ac:dyDescent="0.3">
      <c r="A208" s="5" t="s">
        <v>410</v>
      </c>
      <c r="B208" s="7" t="s">
        <v>411</v>
      </c>
      <c r="C208" s="6">
        <v>2.2999999999999998</v>
      </c>
      <c r="D208" s="16">
        <v>1</v>
      </c>
      <c r="E208" s="19">
        <v>2.2999999999999998</v>
      </c>
    </row>
    <row r="209" spans="1:5" ht="15.75" thickBot="1" x14ac:dyDescent="0.3">
      <c r="A209" s="5" t="s">
        <v>412</v>
      </c>
      <c r="B209" s="7" t="s">
        <v>413</v>
      </c>
      <c r="C209" s="6">
        <v>1.71</v>
      </c>
      <c r="D209" s="16">
        <v>1</v>
      </c>
      <c r="E209" s="22">
        <v>1.71</v>
      </c>
    </row>
    <row r="210" spans="1:5" ht="15.75" thickBot="1" x14ac:dyDescent="0.3">
      <c r="A210" s="5" t="s">
        <v>414</v>
      </c>
      <c r="B210" s="7" t="s">
        <v>415</v>
      </c>
      <c r="C210" s="6">
        <v>2.19</v>
      </c>
      <c r="D210" s="16">
        <v>1</v>
      </c>
      <c r="E210" s="22">
        <v>2.19</v>
      </c>
    </row>
    <row r="211" spans="1:5" ht="15.75" thickBot="1" x14ac:dyDescent="0.3">
      <c r="A211" s="5" t="s">
        <v>416</v>
      </c>
      <c r="B211" s="7" t="s">
        <v>417</v>
      </c>
      <c r="C211" s="6">
        <v>1.44</v>
      </c>
      <c r="D211" s="16">
        <v>1</v>
      </c>
      <c r="E211" s="22">
        <v>1.44</v>
      </c>
    </row>
    <row r="212" spans="1:5" ht="15.75" thickBot="1" x14ac:dyDescent="0.3">
      <c r="A212" s="5" t="s">
        <v>418</v>
      </c>
      <c r="B212" s="7" t="s">
        <v>419</v>
      </c>
      <c r="C212" s="6">
        <v>2.7</v>
      </c>
      <c r="D212" s="16">
        <v>1</v>
      </c>
      <c r="E212" s="22">
        <v>2.7</v>
      </c>
    </row>
    <row r="213" spans="1:5" ht="15.75" thickBot="1" x14ac:dyDescent="0.3">
      <c r="A213" s="5" t="s">
        <v>420</v>
      </c>
      <c r="B213" s="7" t="s">
        <v>421</v>
      </c>
      <c r="C213" s="6">
        <v>1.45</v>
      </c>
      <c r="D213" s="16">
        <v>1</v>
      </c>
      <c r="E213" s="22">
        <v>1.45</v>
      </c>
    </row>
    <row r="214" spans="1:5" ht="15.75" thickBot="1" x14ac:dyDescent="0.3">
      <c r="A214" s="5" t="s">
        <v>422</v>
      </c>
      <c r="B214" s="7" t="s">
        <v>423</v>
      </c>
      <c r="C214" s="6">
        <v>3.87</v>
      </c>
      <c r="D214" s="16">
        <v>1</v>
      </c>
      <c r="E214" s="22">
        <v>3.87</v>
      </c>
    </row>
    <row r="215" spans="1:5" ht="15.75" thickBot="1" x14ac:dyDescent="0.3">
      <c r="A215" s="5" t="s">
        <v>424</v>
      </c>
      <c r="B215" s="7" t="s">
        <v>425</v>
      </c>
      <c r="C215" s="6">
        <v>1.1499999999999999</v>
      </c>
      <c r="D215" s="16">
        <v>1</v>
      </c>
      <c r="E215" s="22">
        <v>1.1499999999999999</v>
      </c>
    </row>
    <row r="216" spans="1:5" ht="15.75" thickBot="1" x14ac:dyDescent="0.3">
      <c r="A216" s="5" t="s">
        <v>426</v>
      </c>
      <c r="B216" s="7" t="s">
        <v>427</v>
      </c>
      <c r="C216" s="6">
        <v>2.85</v>
      </c>
      <c r="D216" s="16">
        <v>0.8</v>
      </c>
      <c r="E216" s="20">
        <f>+C216*0.8</f>
        <v>2.2800000000000002</v>
      </c>
    </row>
    <row r="217" spans="1:5" ht="15.75" thickBot="1" x14ac:dyDescent="0.3">
      <c r="A217" s="5" t="s">
        <v>428</v>
      </c>
      <c r="B217" s="7" t="s">
        <v>429</v>
      </c>
      <c r="C217" s="6">
        <v>0.96</v>
      </c>
      <c r="D217" s="16">
        <v>0.8</v>
      </c>
      <c r="E217" s="24">
        <f>+C217*0.8</f>
        <v>0.76800000000000002</v>
      </c>
    </row>
    <row r="218" spans="1:5" ht="15.75" thickBot="1" x14ac:dyDescent="0.3">
      <c r="A218" s="5" t="s">
        <v>430</v>
      </c>
      <c r="B218" s="7" t="s">
        <v>431</v>
      </c>
      <c r="C218" s="6">
        <v>5.79</v>
      </c>
      <c r="D218" s="16">
        <v>1</v>
      </c>
      <c r="E218" s="22">
        <v>5.79</v>
      </c>
    </row>
    <row r="219" spans="1:5" ht="15.75" thickBot="1" x14ac:dyDescent="0.3">
      <c r="A219" s="5" t="s">
        <v>432</v>
      </c>
      <c r="B219" s="7" t="s">
        <v>433</v>
      </c>
      <c r="C219" s="6">
        <v>2.57</v>
      </c>
      <c r="D219" s="16">
        <v>1</v>
      </c>
      <c r="E219" s="22">
        <v>2.57</v>
      </c>
    </row>
    <row r="220" spans="1:5" ht="15.75" thickBot="1" x14ac:dyDescent="0.3">
      <c r="A220" s="5" t="s">
        <v>434</v>
      </c>
      <c r="B220" s="7" t="s">
        <v>435</v>
      </c>
      <c r="C220" s="6">
        <v>7.49</v>
      </c>
      <c r="D220" s="16">
        <v>1</v>
      </c>
      <c r="E220" s="22">
        <v>7.49</v>
      </c>
    </row>
    <row r="221" spans="1:5" ht="15.75" thickBot="1" x14ac:dyDescent="0.3">
      <c r="A221" s="5" t="s">
        <v>436</v>
      </c>
      <c r="B221" s="7" t="s">
        <v>437</v>
      </c>
      <c r="C221" s="6">
        <v>4.6399999999999997</v>
      </c>
      <c r="D221" s="16">
        <v>1</v>
      </c>
      <c r="E221" s="22">
        <v>4.6399999999999997</v>
      </c>
    </row>
    <row r="222" spans="1:5" ht="15.75" thickBot="1" x14ac:dyDescent="0.3">
      <c r="A222" s="5" t="s">
        <v>438</v>
      </c>
      <c r="B222" s="7" t="s">
        <v>439</v>
      </c>
      <c r="C222" s="6">
        <v>2.75</v>
      </c>
      <c r="D222" s="16">
        <v>1</v>
      </c>
      <c r="E222" s="22">
        <v>2.75</v>
      </c>
    </row>
    <row r="223" spans="1:5" ht="15.75" thickBot="1" x14ac:dyDescent="0.3">
      <c r="A223" s="5" t="s">
        <v>440</v>
      </c>
      <c r="B223" s="7" t="s">
        <v>441</v>
      </c>
      <c r="C223" s="6">
        <v>1.66</v>
      </c>
      <c r="D223" s="16">
        <v>1</v>
      </c>
      <c r="E223" s="22">
        <v>1.66</v>
      </c>
    </row>
    <row r="224" spans="1:5" ht="15.75" thickBot="1" x14ac:dyDescent="0.3">
      <c r="A224" s="5" t="s">
        <v>442</v>
      </c>
      <c r="B224" s="7" t="s">
        <v>443</v>
      </c>
      <c r="C224" s="6">
        <v>2.64</v>
      </c>
      <c r="D224" s="16">
        <v>1</v>
      </c>
      <c r="E224" s="22">
        <v>2.64</v>
      </c>
    </row>
    <row r="225" spans="1:5" ht="15.75" thickBot="1" x14ac:dyDescent="0.3">
      <c r="A225" s="5" t="s">
        <v>444</v>
      </c>
      <c r="B225" s="7" t="s">
        <v>445</v>
      </c>
      <c r="C225" s="6">
        <v>1.27</v>
      </c>
      <c r="D225" s="16">
        <v>1.23</v>
      </c>
      <c r="E225" s="20">
        <f>+C225*1.23</f>
        <v>1.5621</v>
      </c>
    </row>
    <row r="226" spans="1:5" ht="15.75" thickBot="1" x14ac:dyDescent="0.3">
      <c r="A226" s="5" t="s">
        <v>446</v>
      </c>
      <c r="B226" s="7" t="s">
        <v>447</v>
      </c>
      <c r="C226" s="6">
        <v>1.27</v>
      </c>
      <c r="D226" s="16">
        <v>1.82</v>
      </c>
      <c r="E226" s="20">
        <f>+C226*1.82</f>
        <v>2.3113999999999999</v>
      </c>
    </row>
    <row r="227" spans="1:5" ht="15.75" thickBot="1" x14ac:dyDescent="0.3">
      <c r="A227" s="5" t="s">
        <v>448</v>
      </c>
      <c r="B227" s="7" t="s">
        <v>449</v>
      </c>
      <c r="C227" s="6">
        <v>3.97</v>
      </c>
      <c r="D227" s="16">
        <v>1</v>
      </c>
      <c r="E227" s="22">
        <v>3.97</v>
      </c>
    </row>
    <row r="228" spans="1:5" ht="15.75" thickBot="1" x14ac:dyDescent="0.3">
      <c r="A228" s="5" t="s">
        <v>450</v>
      </c>
      <c r="B228" s="7" t="s">
        <v>451</v>
      </c>
      <c r="C228" s="6">
        <v>2.38</v>
      </c>
      <c r="D228" s="16">
        <v>1</v>
      </c>
      <c r="E228" s="22">
        <v>2.38</v>
      </c>
    </row>
    <row r="229" spans="1:5" ht="15.75" thickBot="1" x14ac:dyDescent="0.3">
      <c r="A229" s="5" t="s">
        <v>452</v>
      </c>
      <c r="B229" s="7" t="s">
        <v>453</v>
      </c>
      <c r="C229" s="6">
        <v>1.07</v>
      </c>
      <c r="D229" s="16">
        <v>1</v>
      </c>
      <c r="E229" s="22">
        <v>1.07</v>
      </c>
    </row>
    <row r="230" spans="1:5" ht="15.75" thickBot="1" x14ac:dyDescent="0.3">
      <c r="A230" s="5" t="s">
        <v>454</v>
      </c>
      <c r="B230" s="7" t="s">
        <v>455</v>
      </c>
      <c r="C230" s="6">
        <v>7.4</v>
      </c>
      <c r="D230" s="16">
        <v>1</v>
      </c>
      <c r="E230" s="22">
        <v>7.4</v>
      </c>
    </row>
    <row r="231" spans="1:5" ht="15.75" thickBot="1" x14ac:dyDescent="0.3">
      <c r="A231" s="5" t="s">
        <v>456</v>
      </c>
      <c r="B231" s="7" t="s">
        <v>457</v>
      </c>
      <c r="C231" s="6">
        <v>4.18</v>
      </c>
      <c r="D231" s="16">
        <v>1</v>
      </c>
      <c r="E231" s="22">
        <v>4.18</v>
      </c>
    </row>
    <row r="232" spans="1:5" ht="15.75" thickBot="1" x14ac:dyDescent="0.3">
      <c r="A232" s="5" t="s">
        <v>458</v>
      </c>
      <c r="B232" s="7" t="s">
        <v>459</v>
      </c>
      <c r="C232" s="6">
        <v>2.56</v>
      </c>
      <c r="D232" s="16">
        <v>1</v>
      </c>
      <c r="E232" s="22">
        <v>2.56</v>
      </c>
    </row>
    <row r="233" spans="1:5" ht="15.75" thickBot="1" x14ac:dyDescent="0.3">
      <c r="A233" s="5" t="s">
        <v>460</v>
      </c>
      <c r="B233" s="7" t="s">
        <v>461</v>
      </c>
      <c r="C233" s="6">
        <v>1.06</v>
      </c>
      <c r="D233" s="16">
        <v>1.48</v>
      </c>
      <c r="E233" s="20">
        <f>+C233*1.48</f>
        <v>1.5688</v>
      </c>
    </row>
    <row r="234" spans="1:5" ht="15.75" thickBot="1" x14ac:dyDescent="0.3">
      <c r="A234" s="5" t="s">
        <v>462</v>
      </c>
      <c r="B234" s="7" t="s">
        <v>463</v>
      </c>
      <c r="C234" s="6">
        <v>2</v>
      </c>
      <c r="D234" s="16">
        <v>1</v>
      </c>
      <c r="E234" s="22">
        <v>2</v>
      </c>
    </row>
    <row r="235" spans="1:5" ht="15.75" thickBot="1" x14ac:dyDescent="0.3">
      <c r="A235" s="5" t="s">
        <v>464</v>
      </c>
      <c r="B235" s="7" t="s">
        <v>465</v>
      </c>
      <c r="C235" s="6">
        <v>0.74</v>
      </c>
      <c r="D235" s="16">
        <v>1</v>
      </c>
      <c r="E235" s="22">
        <v>0.74</v>
      </c>
    </row>
    <row r="236" spans="1:5" ht="15.75" thickBot="1" x14ac:dyDescent="0.3">
      <c r="A236" s="5" t="s">
        <v>466</v>
      </c>
      <c r="B236" s="7" t="s">
        <v>467</v>
      </c>
      <c r="C236" s="6">
        <v>3.28</v>
      </c>
      <c r="D236" s="16">
        <v>1</v>
      </c>
      <c r="E236" s="22">
        <v>3.28</v>
      </c>
    </row>
    <row r="237" spans="1:5" ht="15.75" thickBot="1" x14ac:dyDescent="0.3">
      <c r="A237" s="5" t="s">
        <v>468</v>
      </c>
      <c r="B237" s="7" t="s">
        <v>469</v>
      </c>
      <c r="C237" s="6">
        <v>1.83</v>
      </c>
      <c r="D237" s="16">
        <v>1</v>
      </c>
      <c r="E237" s="22">
        <v>1.83</v>
      </c>
    </row>
    <row r="238" spans="1:5" ht="15.75" thickBot="1" x14ac:dyDescent="0.3">
      <c r="A238" s="5" t="s">
        <v>470</v>
      </c>
      <c r="B238" s="7" t="s">
        <v>471</v>
      </c>
      <c r="C238" s="6">
        <v>2.17</v>
      </c>
      <c r="D238" s="16">
        <v>1</v>
      </c>
      <c r="E238" s="22">
        <v>2.17</v>
      </c>
    </row>
    <row r="239" spans="1:5" ht="15.75" thickBot="1" x14ac:dyDescent="0.3">
      <c r="A239" s="5" t="s">
        <v>472</v>
      </c>
      <c r="B239" s="7" t="s">
        <v>473</v>
      </c>
      <c r="C239" s="6">
        <v>0.94</v>
      </c>
      <c r="D239" s="16">
        <v>0.83</v>
      </c>
      <c r="E239" s="20">
        <f>+C239*0.83</f>
        <v>0.78019999999999989</v>
      </c>
    </row>
    <row r="240" spans="1:5" ht="15.75" thickBot="1" x14ac:dyDescent="0.3">
      <c r="A240" s="5" t="s">
        <v>474</v>
      </c>
      <c r="B240" s="7" t="s">
        <v>475</v>
      </c>
      <c r="C240" s="6">
        <v>1.1399999999999999</v>
      </c>
      <c r="D240" s="16">
        <v>1</v>
      </c>
      <c r="E240" s="22">
        <v>1.1399999999999999</v>
      </c>
    </row>
    <row r="241" spans="1:5" ht="15.75" thickBot="1" x14ac:dyDescent="0.3">
      <c r="A241" s="5" t="s">
        <v>476</v>
      </c>
      <c r="B241" s="7" t="s">
        <v>477</v>
      </c>
      <c r="C241" s="6">
        <v>0.49</v>
      </c>
      <c r="D241" s="16">
        <v>1</v>
      </c>
      <c r="E241" s="22">
        <v>0.49</v>
      </c>
    </row>
    <row r="242" spans="1:5" ht="15.75" thickBot="1" x14ac:dyDescent="0.3">
      <c r="A242" s="5" t="s">
        <v>478</v>
      </c>
      <c r="B242" s="7" t="s">
        <v>479</v>
      </c>
      <c r="C242" s="6">
        <v>1.45</v>
      </c>
      <c r="D242" s="16">
        <v>1</v>
      </c>
      <c r="E242" s="22">
        <v>1.45</v>
      </c>
    </row>
    <row r="243" spans="1:5" ht="15.75" thickBot="1" x14ac:dyDescent="0.3">
      <c r="A243" s="5" t="s">
        <v>480</v>
      </c>
      <c r="B243" s="7" t="s">
        <v>481</v>
      </c>
      <c r="C243" s="6">
        <v>0.64</v>
      </c>
      <c r="D243" s="16">
        <v>1.42</v>
      </c>
      <c r="E243" s="20">
        <f>+C243*1.42</f>
        <v>0.90879999999999994</v>
      </c>
    </row>
    <row r="244" spans="1:5" ht="15.75" thickBot="1" x14ac:dyDescent="0.3">
      <c r="A244" s="5" t="s">
        <v>482</v>
      </c>
      <c r="B244" s="7" t="s">
        <v>483</v>
      </c>
      <c r="C244" s="6">
        <v>0.84</v>
      </c>
      <c r="D244" s="16">
        <v>1.1299999999999999</v>
      </c>
      <c r="E244" s="20">
        <f>+C244*1.13</f>
        <v>0.94919999999999982</v>
      </c>
    </row>
    <row r="245" spans="1:5" ht="15.75" thickBot="1" x14ac:dyDescent="0.3">
      <c r="A245" s="5" t="s">
        <v>484</v>
      </c>
      <c r="B245" s="7" t="s">
        <v>485</v>
      </c>
      <c r="C245" s="6">
        <v>0.39</v>
      </c>
      <c r="D245" s="16">
        <v>0.92</v>
      </c>
      <c r="E245" s="20">
        <f>+C245*0.92</f>
        <v>0.35880000000000001</v>
      </c>
    </row>
    <row r="246" spans="1:5" ht="15.75" thickBot="1" x14ac:dyDescent="0.3">
      <c r="A246" s="5" t="s">
        <v>486</v>
      </c>
      <c r="B246" s="7" t="s">
        <v>487</v>
      </c>
      <c r="C246" s="6">
        <v>2.0499999999999998</v>
      </c>
      <c r="D246" s="16">
        <v>1</v>
      </c>
      <c r="E246" s="19">
        <v>2.0499999999999998</v>
      </c>
    </row>
    <row r="247" spans="1:5" ht="15.75" thickBot="1" x14ac:dyDescent="0.3">
      <c r="A247" s="5" t="s">
        <v>488</v>
      </c>
      <c r="B247" s="7" t="s">
        <v>489</v>
      </c>
      <c r="C247" s="6">
        <v>0.51</v>
      </c>
      <c r="D247" s="16">
        <v>1.85</v>
      </c>
      <c r="E247" s="20">
        <f>+C247*1.85</f>
        <v>0.94350000000000012</v>
      </c>
    </row>
    <row r="248" spans="1:5" ht="15.75" thickBot="1" x14ac:dyDescent="0.3">
      <c r="A248" s="5" t="s">
        <v>490</v>
      </c>
      <c r="B248" s="7" t="s">
        <v>491</v>
      </c>
      <c r="C248" s="6">
        <v>1.25</v>
      </c>
      <c r="D248" s="16">
        <v>1</v>
      </c>
      <c r="E248" s="19">
        <v>1.25</v>
      </c>
    </row>
    <row r="249" spans="1:5" ht="15.75" thickBot="1" x14ac:dyDescent="0.3">
      <c r="A249" s="5" t="s">
        <v>492</v>
      </c>
      <c r="B249" s="7" t="s">
        <v>493</v>
      </c>
      <c r="C249" s="6">
        <v>0.63</v>
      </c>
      <c r="D249" s="16">
        <v>1</v>
      </c>
      <c r="E249" s="19">
        <v>0.63</v>
      </c>
    </row>
    <row r="250" spans="1:5" ht="15.75" thickBot="1" x14ac:dyDescent="0.3">
      <c r="A250" s="5" t="s">
        <v>494</v>
      </c>
      <c r="B250" s="7" t="s">
        <v>495</v>
      </c>
      <c r="C250" s="6">
        <v>1.21</v>
      </c>
      <c r="D250" s="16">
        <v>1</v>
      </c>
      <c r="E250" s="19">
        <v>1.21</v>
      </c>
    </row>
    <row r="251" spans="1:5" ht="15.75" thickBot="1" x14ac:dyDescent="0.3">
      <c r="A251" s="5" t="s">
        <v>496</v>
      </c>
      <c r="B251" s="7" t="s">
        <v>497</v>
      </c>
      <c r="C251" s="6">
        <v>0.52</v>
      </c>
      <c r="D251" s="16">
        <v>1.27</v>
      </c>
      <c r="E251" s="20">
        <f>+C251*1.27</f>
        <v>0.66039999999999999</v>
      </c>
    </row>
    <row r="252" spans="1:5" ht="15.75" thickBot="1" x14ac:dyDescent="0.3">
      <c r="A252" s="5" t="s">
        <v>498</v>
      </c>
      <c r="B252" s="7" t="s">
        <v>499</v>
      </c>
      <c r="C252" s="6">
        <v>0.27</v>
      </c>
      <c r="D252" s="16">
        <v>1.49</v>
      </c>
      <c r="E252" s="20">
        <f>+C252*1.49</f>
        <v>0.40230000000000005</v>
      </c>
    </row>
    <row r="253" spans="1:5" ht="15.75" thickBot="1" x14ac:dyDescent="0.3">
      <c r="A253" s="5" t="s">
        <v>500</v>
      </c>
      <c r="B253" s="7" t="s">
        <v>501</v>
      </c>
      <c r="C253" s="6">
        <v>2.99</v>
      </c>
      <c r="D253" s="16">
        <v>1.85</v>
      </c>
      <c r="E253" s="20">
        <f>+C253*1.85</f>
        <v>5.5315000000000003</v>
      </c>
    </row>
    <row r="254" spans="1:5" ht="15.75" thickBot="1" x14ac:dyDescent="0.3">
      <c r="A254" s="5" t="s">
        <v>502</v>
      </c>
      <c r="B254" s="7" t="s">
        <v>503</v>
      </c>
      <c r="C254" s="6">
        <v>1.18</v>
      </c>
      <c r="D254" s="16">
        <v>1.94</v>
      </c>
      <c r="E254" s="20">
        <f>+C254*1.94</f>
        <v>2.2891999999999997</v>
      </c>
    </row>
    <row r="255" spans="1:5" ht="15.75" thickBot="1" x14ac:dyDescent="0.3">
      <c r="A255" s="5" t="s">
        <v>504</v>
      </c>
      <c r="B255" s="7" t="s">
        <v>505</v>
      </c>
      <c r="C255" s="6">
        <v>0.69</v>
      </c>
      <c r="D255" s="16">
        <v>1.72</v>
      </c>
      <c r="E255" s="20">
        <f>+C255*1.72</f>
        <v>1.1867999999999999</v>
      </c>
    </row>
    <row r="256" spans="1:5" ht="15.75" thickBot="1" x14ac:dyDescent="0.3">
      <c r="A256" s="5" t="s">
        <v>506</v>
      </c>
      <c r="B256" s="7" t="s">
        <v>507</v>
      </c>
      <c r="C256" s="6">
        <v>1.7</v>
      </c>
      <c r="D256" s="16">
        <v>1</v>
      </c>
      <c r="E256" s="19">
        <v>1.7</v>
      </c>
    </row>
    <row r="257" spans="1:5" ht="15.75" thickBot="1" x14ac:dyDescent="0.3">
      <c r="A257" s="5" t="s">
        <v>508</v>
      </c>
      <c r="B257" s="7" t="s">
        <v>509</v>
      </c>
      <c r="C257" s="6">
        <v>0.63</v>
      </c>
      <c r="D257" s="16">
        <v>1.58</v>
      </c>
      <c r="E257" s="20">
        <f>+C257*1.58</f>
        <v>0.99540000000000006</v>
      </c>
    </row>
    <row r="258" spans="1:5" ht="52.5" customHeight="1" thickBot="1" x14ac:dyDescent="0.3">
      <c r="A258" s="8">
        <v>6</v>
      </c>
      <c r="B258" s="13" t="s">
        <v>510</v>
      </c>
      <c r="C258" s="10"/>
      <c r="D258" s="17"/>
      <c r="E258" s="19"/>
    </row>
    <row r="259" spans="1:5" ht="15.75" thickBot="1" x14ac:dyDescent="0.3">
      <c r="A259" s="5" t="s">
        <v>511</v>
      </c>
      <c r="B259" s="7" t="s">
        <v>512</v>
      </c>
      <c r="C259" s="6">
        <v>7.47</v>
      </c>
      <c r="D259" s="16">
        <v>1</v>
      </c>
      <c r="E259" s="19">
        <v>7.47</v>
      </c>
    </row>
    <row r="260" spans="1:5" ht="15.75" thickBot="1" x14ac:dyDescent="0.3">
      <c r="A260" s="5" t="s">
        <v>513</v>
      </c>
      <c r="B260" s="7" t="s">
        <v>514</v>
      </c>
      <c r="C260" s="6">
        <v>4.4400000000000004</v>
      </c>
      <c r="D260" s="16">
        <v>1</v>
      </c>
      <c r="E260" s="19">
        <v>4.4400000000000004</v>
      </c>
    </row>
    <row r="261" spans="1:5" ht="15.75" thickBot="1" x14ac:dyDescent="0.3">
      <c r="A261" s="5" t="s">
        <v>515</v>
      </c>
      <c r="B261" s="7" t="s">
        <v>516</v>
      </c>
      <c r="C261" s="6">
        <v>6.8</v>
      </c>
      <c r="D261" s="16">
        <v>1.38</v>
      </c>
      <c r="E261" s="20">
        <f>+C261*1.38</f>
        <v>9.3839999999999986</v>
      </c>
    </row>
    <row r="262" spans="1:5" ht="15.75" thickBot="1" x14ac:dyDescent="0.3">
      <c r="A262" s="5" t="s">
        <v>517</v>
      </c>
      <c r="B262" s="7" t="s">
        <v>518</v>
      </c>
      <c r="C262" s="6">
        <v>3.51</v>
      </c>
      <c r="D262" s="16">
        <v>1</v>
      </c>
      <c r="E262" s="19">
        <v>3.51</v>
      </c>
    </row>
    <row r="263" spans="1:5" ht="15.75" thickBot="1" x14ac:dyDescent="0.3">
      <c r="A263" s="5" t="s">
        <v>519</v>
      </c>
      <c r="B263" s="7" t="s">
        <v>520</v>
      </c>
      <c r="C263" s="6">
        <v>7.17</v>
      </c>
      <c r="D263" s="16">
        <v>1</v>
      </c>
      <c r="E263" s="19">
        <v>7.17</v>
      </c>
    </row>
    <row r="264" spans="1:5" ht="15.75" thickBot="1" x14ac:dyDescent="0.3">
      <c r="A264" s="5" t="s">
        <v>521</v>
      </c>
      <c r="B264" s="7" t="s">
        <v>522</v>
      </c>
      <c r="C264" s="6">
        <v>3.21</v>
      </c>
      <c r="D264" s="16">
        <v>1.25</v>
      </c>
      <c r="E264" s="20">
        <f>+C264*1.25</f>
        <v>4.0125000000000002</v>
      </c>
    </row>
    <row r="265" spans="1:5" ht="15.75" thickBot="1" x14ac:dyDescent="0.3">
      <c r="A265" s="5" t="s">
        <v>523</v>
      </c>
      <c r="B265" s="7" t="s">
        <v>524</v>
      </c>
      <c r="C265" s="6">
        <v>2.0699999999999998</v>
      </c>
      <c r="D265" s="16">
        <v>1.1399999999999999</v>
      </c>
      <c r="E265" s="20">
        <f>+C265*1.14</f>
        <v>2.3597999999999995</v>
      </c>
    </row>
    <row r="266" spans="1:5" ht="15.75" thickBot="1" x14ac:dyDescent="0.3">
      <c r="A266" s="5" t="s">
        <v>525</v>
      </c>
      <c r="B266" s="7" t="s">
        <v>526</v>
      </c>
      <c r="C266" s="6">
        <v>5.81</v>
      </c>
      <c r="D266" s="16">
        <v>1</v>
      </c>
      <c r="E266" s="19">
        <v>5.81</v>
      </c>
    </row>
    <row r="267" spans="1:5" ht="15.75" thickBot="1" x14ac:dyDescent="0.3">
      <c r="A267" s="5" t="s">
        <v>527</v>
      </c>
      <c r="B267" s="7" t="s">
        <v>528</v>
      </c>
      <c r="C267" s="6">
        <v>3.27</v>
      </c>
      <c r="D267" s="16">
        <v>1.06</v>
      </c>
      <c r="E267" s="20">
        <f>+C267*1.06</f>
        <v>3.4662000000000002</v>
      </c>
    </row>
    <row r="268" spans="1:5" ht="15.75" thickBot="1" x14ac:dyDescent="0.3">
      <c r="A268" s="5" t="s">
        <v>529</v>
      </c>
      <c r="B268" s="7" t="s">
        <v>530</v>
      </c>
      <c r="C268" s="6">
        <v>1.85</v>
      </c>
      <c r="D268" s="16">
        <v>1.18</v>
      </c>
      <c r="E268" s="20">
        <f>+C268*1.18</f>
        <v>2.1829999999999998</v>
      </c>
    </row>
    <row r="269" spans="1:5" ht="15.75" thickBot="1" x14ac:dyDescent="0.3">
      <c r="A269" s="5" t="s">
        <v>531</v>
      </c>
      <c r="B269" s="7" t="s">
        <v>532</v>
      </c>
      <c r="C269" s="6">
        <v>4.24</v>
      </c>
      <c r="D269" s="16">
        <v>1</v>
      </c>
      <c r="E269" s="19">
        <v>4.24</v>
      </c>
    </row>
    <row r="270" spans="1:5" ht="15.75" thickBot="1" x14ac:dyDescent="0.3">
      <c r="A270" s="5" t="s">
        <v>533</v>
      </c>
      <c r="B270" s="7" t="s">
        <v>534</v>
      </c>
      <c r="C270" s="6">
        <v>2.76</v>
      </c>
      <c r="D270" s="16">
        <v>1</v>
      </c>
      <c r="E270" s="19">
        <v>2.76</v>
      </c>
    </row>
    <row r="271" spans="1:5" ht="15.75" thickBot="1" x14ac:dyDescent="0.3">
      <c r="A271" s="5" t="s">
        <v>535</v>
      </c>
      <c r="B271" s="7" t="s">
        <v>536</v>
      </c>
      <c r="C271" s="6">
        <v>1.8</v>
      </c>
      <c r="D271" s="16">
        <v>0.8</v>
      </c>
      <c r="E271" s="20">
        <f>+C271*0.8</f>
        <v>1.4400000000000002</v>
      </c>
    </row>
    <row r="272" spans="1:5" ht="15.75" thickBot="1" x14ac:dyDescent="0.3">
      <c r="A272" s="5" t="s">
        <v>537</v>
      </c>
      <c r="B272" s="7" t="s">
        <v>538</v>
      </c>
      <c r="C272" s="6">
        <v>1.7</v>
      </c>
      <c r="D272" s="16">
        <v>1</v>
      </c>
      <c r="E272" s="19">
        <v>1.7</v>
      </c>
    </row>
    <row r="273" spans="1:5" ht="15.75" thickBot="1" x14ac:dyDescent="0.3">
      <c r="A273" s="5" t="s">
        <v>539</v>
      </c>
      <c r="B273" s="7" t="s">
        <v>540</v>
      </c>
      <c r="C273" s="6">
        <v>1.88</v>
      </c>
      <c r="D273" s="16">
        <v>1.22</v>
      </c>
      <c r="E273" s="20">
        <f>+C273*1.22</f>
        <v>2.2935999999999996</v>
      </c>
    </row>
    <row r="274" spans="1:5" ht="15.75" thickBot="1" x14ac:dyDescent="0.3">
      <c r="A274" s="5" t="s">
        <v>541</v>
      </c>
      <c r="B274" s="7" t="s">
        <v>542</v>
      </c>
      <c r="C274" s="6">
        <v>1.21</v>
      </c>
      <c r="D274" s="16">
        <v>1.18</v>
      </c>
      <c r="E274" s="20">
        <f>+C274*1.18</f>
        <v>1.4278</v>
      </c>
    </row>
    <row r="275" spans="1:5" ht="15.75" thickBot="1" x14ac:dyDescent="0.3">
      <c r="A275" s="5" t="s">
        <v>543</v>
      </c>
      <c r="B275" s="7" t="s">
        <v>544</v>
      </c>
      <c r="C275" s="6">
        <v>2.17</v>
      </c>
      <c r="D275" s="16">
        <v>0.8</v>
      </c>
      <c r="E275" s="20">
        <f>+C275*0.8</f>
        <v>1.736</v>
      </c>
    </row>
    <row r="276" spans="1:5" ht="15.75" thickBot="1" x14ac:dyDescent="0.3">
      <c r="A276" s="5" t="s">
        <v>545</v>
      </c>
      <c r="B276" s="7" t="s">
        <v>546</v>
      </c>
      <c r="C276" s="6">
        <v>0.98</v>
      </c>
      <c r="D276" s="16">
        <v>0.8</v>
      </c>
      <c r="E276" s="20">
        <f>+C276*0.8</f>
        <v>0.78400000000000003</v>
      </c>
    </row>
    <row r="277" spans="1:5" ht="15.75" thickBot="1" x14ac:dyDescent="0.3">
      <c r="A277" s="5" t="s">
        <v>547</v>
      </c>
      <c r="B277" s="7" t="s">
        <v>548</v>
      </c>
      <c r="C277" s="6">
        <v>0.91</v>
      </c>
      <c r="D277" s="16">
        <v>1.25</v>
      </c>
      <c r="E277" s="20">
        <f>+C277*1.25</f>
        <v>1.1375</v>
      </c>
    </row>
    <row r="278" spans="1:5" ht="15.75" thickBot="1" x14ac:dyDescent="0.3">
      <c r="A278" s="5" t="s">
        <v>549</v>
      </c>
      <c r="B278" s="7" t="s">
        <v>550</v>
      </c>
      <c r="C278" s="6">
        <v>5.69</v>
      </c>
      <c r="D278" s="16">
        <v>1</v>
      </c>
      <c r="E278" s="19">
        <v>5.69</v>
      </c>
    </row>
    <row r="279" spans="1:5" ht="15.75" thickBot="1" x14ac:dyDescent="0.3">
      <c r="A279" s="5" t="s">
        <v>551</v>
      </c>
      <c r="B279" s="7" t="s">
        <v>552</v>
      </c>
      <c r="C279" s="6">
        <v>2.74</v>
      </c>
      <c r="D279" s="16">
        <v>1.05</v>
      </c>
      <c r="E279" s="20">
        <f>+C279*1.05</f>
        <v>2.8770000000000002</v>
      </c>
    </row>
    <row r="280" spans="1:5" ht="15.75" thickBot="1" x14ac:dyDescent="0.3">
      <c r="A280" s="5" t="s">
        <v>553</v>
      </c>
      <c r="B280" s="7" t="s">
        <v>554</v>
      </c>
      <c r="C280" s="6">
        <v>1.61</v>
      </c>
      <c r="D280" s="16">
        <v>1.31</v>
      </c>
      <c r="E280" s="20">
        <f>+C280*1.31</f>
        <v>2.1091000000000002</v>
      </c>
    </row>
    <row r="281" spans="1:5" ht="15.75" thickBot="1" x14ac:dyDescent="0.3">
      <c r="A281" s="5" t="s">
        <v>555</v>
      </c>
      <c r="B281" s="7" t="s">
        <v>556</v>
      </c>
      <c r="C281" s="6">
        <v>4.0999999999999996</v>
      </c>
      <c r="D281" s="16">
        <v>1</v>
      </c>
      <c r="E281" s="19">
        <v>4.0999999999999996</v>
      </c>
    </row>
    <row r="282" spans="1:5" ht="15.75" thickBot="1" x14ac:dyDescent="0.3">
      <c r="A282" s="5" t="s">
        <v>557</v>
      </c>
      <c r="B282" s="7" t="s">
        <v>558</v>
      </c>
      <c r="C282" s="6">
        <v>1.43</v>
      </c>
      <c r="D282" s="16">
        <v>1.39</v>
      </c>
      <c r="E282" s="20">
        <f>+C282*1.39</f>
        <v>1.9876999999999998</v>
      </c>
    </row>
    <row r="283" spans="1:5" ht="15.75" thickBot="1" x14ac:dyDescent="0.3">
      <c r="A283" s="5" t="s">
        <v>559</v>
      </c>
      <c r="B283" s="7" t="s">
        <v>560</v>
      </c>
      <c r="C283" s="6">
        <v>1.43</v>
      </c>
      <c r="D283" s="16">
        <v>1.38</v>
      </c>
      <c r="E283" s="20">
        <f>+C283*1.38</f>
        <v>1.9733999999999998</v>
      </c>
    </row>
    <row r="284" spans="1:5" ht="15.75" thickBot="1" x14ac:dyDescent="0.3">
      <c r="A284" s="5" t="s">
        <v>561</v>
      </c>
      <c r="B284" s="7" t="s">
        <v>562</v>
      </c>
      <c r="C284" s="6">
        <v>3.21</v>
      </c>
      <c r="D284" s="16">
        <v>1</v>
      </c>
      <c r="E284" s="19">
        <v>3.21</v>
      </c>
    </row>
    <row r="285" spans="1:5" ht="15.75" thickBot="1" x14ac:dyDescent="0.3">
      <c r="A285" s="5" t="s">
        <v>563</v>
      </c>
      <c r="B285" s="7" t="s">
        <v>564</v>
      </c>
      <c r="C285" s="6">
        <v>1.05</v>
      </c>
      <c r="D285" s="16">
        <v>1</v>
      </c>
      <c r="E285" s="19">
        <v>1.05</v>
      </c>
    </row>
    <row r="286" spans="1:5" ht="15.75" thickBot="1" x14ac:dyDescent="0.3">
      <c r="A286" s="5" t="s">
        <v>565</v>
      </c>
      <c r="B286" s="7" t="s">
        <v>566</v>
      </c>
      <c r="C286" s="6">
        <v>1.05</v>
      </c>
      <c r="D286" s="16">
        <v>1.28</v>
      </c>
      <c r="E286" s="20">
        <f>+C286*1.28</f>
        <v>1.3440000000000001</v>
      </c>
    </row>
    <row r="287" spans="1:5" ht="15.75" thickBot="1" x14ac:dyDescent="0.3">
      <c r="A287" s="5" t="s">
        <v>567</v>
      </c>
      <c r="B287" s="7" t="s">
        <v>568</v>
      </c>
      <c r="C287" s="6">
        <v>2.86</v>
      </c>
      <c r="D287" s="16">
        <v>1</v>
      </c>
      <c r="E287" s="19">
        <v>2.86</v>
      </c>
    </row>
    <row r="288" spans="1:5" ht="15.75" thickBot="1" x14ac:dyDescent="0.3">
      <c r="A288" s="5" t="s">
        <v>569</v>
      </c>
      <c r="B288" s="7" t="s">
        <v>570</v>
      </c>
      <c r="C288" s="6">
        <v>1.04</v>
      </c>
      <c r="D288" s="16">
        <v>1.52</v>
      </c>
      <c r="E288" s="20">
        <f>+C288*1.52</f>
        <v>1.5808</v>
      </c>
    </row>
    <row r="289" spans="1:5" ht="15.75" thickBot="1" x14ac:dyDescent="0.3">
      <c r="A289" s="5" t="s">
        <v>571</v>
      </c>
      <c r="B289" s="7" t="s">
        <v>572</v>
      </c>
      <c r="C289" s="6">
        <v>1.04</v>
      </c>
      <c r="D289" s="16">
        <v>1.4</v>
      </c>
      <c r="E289" s="20">
        <f>+C289*1.4</f>
        <v>1.456</v>
      </c>
    </row>
    <row r="290" spans="1:5" ht="15.75" thickBot="1" x14ac:dyDescent="0.3">
      <c r="A290" s="5" t="s">
        <v>573</v>
      </c>
      <c r="B290" s="7" t="s">
        <v>574</v>
      </c>
      <c r="C290" s="6">
        <v>2.7</v>
      </c>
      <c r="D290" s="16">
        <v>1</v>
      </c>
      <c r="E290" s="23">
        <v>2.7</v>
      </c>
    </row>
    <row r="291" spans="1:5" ht="15.75" thickBot="1" x14ac:dyDescent="0.3">
      <c r="A291" s="5" t="s">
        <v>575</v>
      </c>
      <c r="B291" s="7" t="s">
        <v>576</v>
      </c>
      <c r="C291" s="6">
        <v>0.96</v>
      </c>
      <c r="D291" s="16">
        <v>1.85</v>
      </c>
      <c r="E291" s="20">
        <f>+C291*1.85</f>
        <v>1.776</v>
      </c>
    </row>
    <row r="292" spans="1:5" ht="15.75" thickBot="1" x14ac:dyDescent="0.3">
      <c r="A292" s="5" t="s">
        <v>577</v>
      </c>
      <c r="B292" s="7" t="s">
        <v>578</v>
      </c>
      <c r="C292" s="6">
        <v>1.27</v>
      </c>
      <c r="D292" s="16">
        <v>1</v>
      </c>
      <c r="E292" s="19">
        <v>1.27</v>
      </c>
    </row>
    <row r="293" spans="1:5" ht="15.75" thickBot="1" x14ac:dyDescent="0.3">
      <c r="A293" s="5" t="s">
        <v>579</v>
      </c>
      <c r="B293" s="7" t="s">
        <v>580</v>
      </c>
      <c r="C293" s="6">
        <v>0.56999999999999995</v>
      </c>
      <c r="D293" s="16">
        <v>1</v>
      </c>
      <c r="E293" s="19">
        <v>0.56999999999999995</v>
      </c>
    </row>
    <row r="294" spans="1:5" ht="15.75" thickBot="1" x14ac:dyDescent="0.3">
      <c r="A294" s="5" t="s">
        <v>581</v>
      </c>
      <c r="B294" s="7" t="s">
        <v>582</v>
      </c>
      <c r="C294" s="6">
        <v>1.22</v>
      </c>
      <c r="D294" s="16">
        <v>1</v>
      </c>
      <c r="E294" s="19">
        <v>1.22</v>
      </c>
    </row>
    <row r="295" spans="1:5" ht="15.75" thickBot="1" x14ac:dyDescent="0.3">
      <c r="A295" s="5" t="s">
        <v>583</v>
      </c>
      <c r="B295" s="7" t="s">
        <v>584</v>
      </c>
      <c r="C295" s="6">
        <v>0.28000000000000003</v>
      </c>
      <c r="D295" s="16">
        <v>1</v>
      </c>
      <c r="E295" s="19">
        <v>0.28000000000000003</v>
      </c>
    </row>
    <row r="296" spans="1:5" ht="15.75" thickBot="1" x14ac:dyDescent="0.3">
      <c r="A296" s="5" t="s">
        <v>585</v>
      </c>
      <c r="B296" s="7" t="s">
        <v>586</v>
      </c>
      <c r="C296" s="6">
        <v>1.63</v>
      </c>
      <c r="D296" s="16">
        <v>1.5</v>
      </c>
      <c r="E296" s="20">
        <f>+C296*1.5</f>
        <v>2.4449999999999998</v>
      </c>
    </row>
    <row r="297" spans="1:5" ht="15.75" thickBot="1" x14ac:dyDescent="0.3">
      <c r="A297" s="5" t="s">
        <v>587</v>
      </c>
      <c r="B297" s="7" t="s">
        <v>588</v>
      </c>
      <c r="C297" s="6">
        <v>0.91</v>
      </c>
      <c r="D297" s="16">
        <v>1.32</v>
      </c>
      <c r="E297" s="20">
        <f>+C297*1.32</f>
        <v>1.2012</v>
      </c>
    </row>
    <row r="298" spans="1:5" ht="15.75" thickBot="1" x14ac:dyDescent="0.3">
      <c r="A298" s="5" t="s">
        <v>589</v>
      </c>
      <c r="B298" s="7" t="s">
        <v>590</v>
      </c>
      <c r="C298" s="6">
        <v>1.68</v>
      </c>
      <c r="D298" s="16">
        <v>1</v>
      </c>
      <c r="E298" s="19">
        <v>1.68</v>
      </c>
    </row>
    <row r="299" spans="1:5" ht="15.75" thickBot="1" x14ac:dyDescent="0.3">
      <c r="A299" s="5" t="s">
        <v>591</v>
      </c>
      <c r="B299" s="7" t="s">
        <v>592</v>
      </c>
      <c r="C299" s="6">
        <v>0.68</v>
      </c>
      <c r="D299" s="16">
        <v>0.93</v>
      </c>
      <c r="E299" s="20">
        <f>+C299*0.93</f>
        <v>0.63240000000000007</v>
      </c>
    </row>
    <row r="300" spans="1:5" ht="15.75" thickBot="1" x14ac:dyDescent="0.3">
      <c r="A300" s="5" t="s">
        <v>593</v>
      </c>
      <c r="B300" s="7" t="s">
        <v>594</v>
      </c>
      <c r="C300" s="6">
        <v>0.47</v>
      </c>
      <c r="D300" s="16">
        <v>1.07</v>
      </c>
      <c r="E300" s="20">
        <f>+C300*1.07</f>
        <v>0.50290000000000001</v>
      </c>
    </row>
    <row r="301" spans="1:5" ht="15.75" thickBot="1" x14ac:dyDescent="0.3">
      <c r="A301" s="5" t="s">
        <v>595</v>
      </c>
      <c r="B301" s="7" t="s">
        <v>596</v>
      </c>
      <c r="C301" s="6">
        <v>1.24</v>
      </c>
      <c r="D301" s="16">
        <v>1.1000000000000001</v>
      </c>
      <c r="E301" s="20">
        <f>+C301*1.1</f>
        <v>1.3640000000000001</v>
      </c>
    </row>
    <row r="302" spans="1:5" ht="15.75" thickBot="1" x14ac:dyDescent="0.3">
      <c r="A302" s="5" t="s">
        <v>597</v>
      </c>
      <c r="B302" s="7" t="s">
        <v>598</v>
      </c>
      <c r="C302" s="6">
        <v>0.49</v>
      </c>
      <c r="D302" s="16">
        <v>1.1000000000000001</v>
      </c>
      <c r="E302" s="20">
        <f>+C302*1.1</f>
        <v>0.53900000000000003</v>
      </c>
    </row>
    <row r="303" spans="1:5" ht="15.75" thickBot="1" x14ac:dyDescent="0.3">
      <c r="A303" s="5" t="s">
        <v>599</v>
      </c>
      <c r="B303" s="7" t="s">
        <v>600</v>
      </c>
      <c r="C303" s="6">
        <v>1.62</v>
      </c>
      <c r="D303" s="16">
        <v>1.36</v>
      </c>
      <c r="E303" s="20">
        <f>+C303*1.36</f>
        <v>2.2032000000000003</v>
      </c>
    </row>
    <row r="304" spans="1:5" ht="15.75" thickBot="1" x14ac:dyDescent="0.3">
      <c r="A304" s="5" t="s">
        <v>601</v>
      </c>
      <c r="B304" s="7" t="s">
        <v>602</v>
      </c>
      <c r="C304" s="6">
        <v>0.59</v>
      </c>
      <c r="D304" s="16">
        <v>1.25</v>
      </c>
      <c r="E304" s="20">
        <f>+C304*1.25</f>
        <v>0.73749999999999993</v>
      </c>
    </row>
    <row r="305" spans="1:5" ht="49.5" customHeight="1" thickBot="1" x14ac:dyDescent="0.3">
      <c r="A305" s="11">
        <v>7</v>
      </c>
      <c r="B305" s="12" t="s">
        <v>603</v>
      </c>
      <c r="C305" s="10"/>
      <c r="D305" s="17"/>
      <c r="E305" s="19"/>
    </row>
    <row r="306" spans="1:5" ht="15.75" thickBot="1" x14ac:dyDescent="0.3">
      <c r="A306" s="5" t="s">
        <v>604</v>
      </c>
      <c r="B306" s="7" t="s">
        <v>605</v>
      </c>
      <c r="C306" s="6">
        <v>8.2100000000000009</v>
      </c>
      <c r="D306" s="16">
        <v>1</v>
      </c>
      <c r="E306" s="19">
        <v>8.2100000000000009</v>
      </c>
    </row>
    <row r="307" spans="1:5" ht="15.75" thickBot="1" x14ac:dyDescent="0.3">
      <c r="A307" s="5" t="s">
        <v>606</v>
      </c>
      <c r="B307" s="7" t="s">
        <v>607</v>
      </c>
      <c r="C307" s="6">
        <v>4.1100000000000003</v>
      </c>
      <c r="D307" s="16">
        <v>1</v>
      </c>
      <c r="E307" s="19">
        <v>4.1100000000000003</v>
      </c>
    </row>
    <row r="308" spans="1:5" ht="15.75" thickBot="1" x14ac:dyDescent="0.3">
      <c r="A308" s="5" t="s">
        <v>608</v>
      </c>
      <c r="B308" s="7" t="s">
        <v>609</v>
      </c>
      <c r="C308" s="6">
        <v>6.45</v>
      </c>
      <c r="D308" s="16">
        <v>1</v>
      </c>
      <c r="E308" s="19">
        <v>6.45</v>
      </c>
    </row>
    <row r="309" spans="1:5" ht="15.75" thickBot="1" x14ac:dyDescent="0.3">
      <c r="A309" s="5" t="s">
        <v>610</v>
      </c>
      <c r="B309" s="7" t="s">
        <v>611</v>
      </c>
      <c r="C309" s="6">
        <v>4.04</v>
      </c>
      <c r="D309" s="16">
        <v>1</v>
      </c>
      <c r="E309" s="19">
        <v>4.04</v>
      </c>
    </row>
    <row r="310" spans="1:5" ht="15.75" thickBot="1" x14ac:dyDescent="0.3">
      <c r="A310" s="5" t="s">
        <v>612</v>
      </c>
      <c r="B310" s="7" t="s">
        <v>613</v>
      </c>
      <c r="C310" s="6">
        <v>2.12</v>
      </c>
      <c r="D310" s="16">
        <v>1</v>
      </c>
      <c r="E310" s="19">
        <v>2.12</v>
      </c>
    </row>
    <row r="311" spans="1:5" ht="15.75" thickBot="1" x14ac:dyDescent="0.3">
      <c r="A311" s="5" t="s">
        <v>614</v>
      </c>
      <c r="B311" s="7" t="s">
        <v>615</v>
      </c>
      <c r="C311" s="6">
        <v>5.6</v>
      </c>
      <c r="D311" s="16">
        <v>1</v>
      </c>
      <c r="E311" s="19">
        <v>5.6</v>
      </c>
    </row>
    <row r="312" spans="1:5" ht="15.75" thickBot="1" x14ac:dyDescent="0.3">
      <c r="A312" s="5" t="s">
        <v>616</v>
      </c>
      <c r="B312" s="7" t="s">
        <v>617</v>
      </c>
      <c r="C312" s="6">
        <v>1.38</v>
      </c>
      <c r="D312" s="16">
        <v>1</v>
      </c>
      <c r="E312" s="19">
        <v>1.38</v>
      </c>
    </row>
    <row r="313" spans="1:5" ht="15.75" thickBot="1" x14ac:dyDescent="0.3">
      <c r="A313" s="5" t="s">
        <v>618</v>
      </c>
      <c r="B313" s="7" t="s">
        <v>619</v>
      </c>
      <c r="C313" s="6">
        <v>6.06</v>
      </c>
      <c r="D313" s="16">
        <v>1</v>
      </c>
      <c r="E313" s="19">
        <v>6.06</v>
      </c>
    </row>
    <row r="314" spans="1:5" ht="15.75" thickBot="1" x14ac:dyDescent="0.3">
      <c r="A314" s="5" t="s">
        <v>620</v>
      </c>
      <c r="B314" s="7" t="s">
        <v>621</v>
      </c>
      <c r="C314" s="6">
        <v>1.5</v>
      </c>
      <c r="D314" s="16">
        <v>1</v>
      </c>
      <c r="E314" s="19">
        <v>1.5</v>
      </c>
    </row>
    <row r="315" spans="1:5" ht="15.75" thickBot="1" x14ac:dyDescent="0.3">
      <c r="A315" s="5" t="s">
        <v>622</v>
      </c>
      <c r="B315" s="7" t="s">
        <v>623</v>
      </c>
      <c r="C315" s="6">
        <v>5.37</v>
      </c>
      <c r="D315" s="16">
        <v>1</v>
      </c>
      <c r="E315" s="19">
        <v>5.37</v>
      </c>
    </row>
    <row r="316" spans="1:5" ht="15.75" thickBot="1" x14ac:dyDescent="0.3">
      <c r="A316" s="5" t="s">
        <v>624</v>
      </c>
      <c r="B316" s="7" t="s">
        <v>625</v>
      </c>
      <c r="C316" s="6">
        <v>2.66</v>
      </c>
      <c r="D316" s="16">
        <v>1</v>
      </c>
      <c r="E316" s="19">
        <v>2.66</v>
      </c>
    </row>
    <row r="317" spans="1:5" ht="15.75" thickBot="1" x14ac:dyDescent="0.3">
      <c r="A317" s="5" t="s">
        <v>626</v>
      </c>
      <c r="B317" s="7" t="s">
        <v>627</v>
      </c>
      <c r="C317" s="6">
        <v>2.85</v>
      </c>
      <c r="D317" s="16">
        <v>1</v>
      </c>
      <c r="E317" s="19">
        <v>2.85</v>
      </c>
    </row>
    <row r="318" spans="1:5" ht="15.75" thickBot="1" x14ac:dyDescent="0.3">
      <c r="A318" s="5" t="s">
        <v>628</v>
      </c>
      <c r="B318" s="7" t="s">
        <v>629</v>
      </c>
      <c r="C318" s="6">
        <v>1.43</v>
      </c>
      <c r="D318" s="16">
        <v>1.1599999999999999</v>
      </c>
      <c r="E318" s="20">
        <f>+C318*1.16</f>
        <v>1.6587999999999998</v>
      </c>
    </row>
    <row r="319" spans="1:5" ht="15.75" thickBot="1" x14ac:dyDescent="0.3">
      <c r="A319" s="5" t="s">
        <v>630</v>
      </c>
      <c r="B319" s="7" t="s">
        <v>631</v>
      </c>
      <c r="C319" s="6">
        <v>4</v>
      </c>
      <c r="D319" s="16">
        <v>1</v>
      </c>
      <c r="E319" s="19">
        <v>4</v>
      </c>
    </row>
    <row r="320" spans="1:5" ht="15.75" thickBot="1" x14ac:dyDescent="0.3">
      <c r="A320" s="5" t="s">
        <v>632</v>
      </c>
      <c r="B320" s="7" t="s">
        <v>633</v>
      </c>
      <c r="C320" s="6">
        <v>1.69</v>
      </c>
      <c r="D320" s="16">
        <v>1</v>
      </c>
      <c r="E320" s="19">
        <v>1.69</v>
      </c>
    </row>
    <row r="321" spans="1:5" ht="15.75" thickBot="1" x14ac:dyDescent="0.3">
      <c r="A321" s="5" t="s">
        <v>634</v>
      </c>
      <c r="B321" s="7" t="s">
        <v>635</v>
      </c>
      <c r="C321" s="6">
        <v>3.17</v>
      </c>
      <c r="D321" s="16">
        <v>1</v>
      </c>
      <c r="E321" s="19">
        <v>3.17</v>
      </c>
    </row>
    <row r="322" spans="1:5" ht="15.75" thickBot="1" x14ac:dyDescent="0.3">
      <c r="A322" s="5" t="s">
        <v>636</v>
      </c>
      <c r="B322" s="7" t="s">
        <v>637</v>
      </c>
      <c r="C322" s="6">
        <v>1.23</v>
      </c>
      <c r="D322" s="16">
        <v>1</v>
      </c>
      <c r="E322" s="19">
        <v>1.23</v>
      </c>
    </row>
    <row r="323" spans="1:5" ht="15.75" thickBot="1" x14ac:dyDescent="0.3">
      <c r="A323" s="5" t="s">
        <v>638</v>
      </c>
      <c r="B323" s="7" t="s">
        <v>639</v>
      </c>
      <c r="C323" s="6">
        <v>3.3</v>
      </c>
      <c r="D323" s="16">
        <v>1</v>
      </c>
      <c r="E323" s="19">
        <v>3.3</v>
      </c>
    </row>
    <row r="324" spans="1:5" ht="15.75" thickBot="1" x14ac:dyDescent="0.3">
      <c r="A324" s="5" t="s">
        <v>640</v>
      </c>
      <c r="B324" s="7" t="s">
        <v>641</v>
      </c>
      <c r="C324" s="6">
        <v>1.4</v>
      </c>
      <c r="D324" s="16">
        <v>1</v>
      </c>
      <c r="E324" s="19">
        <v>1.4</v>
      </c>
    </row>
    <row r="325" spans="1:5" ht="15.75" thickBot="1" x14ac:dyDescent="0.3">
      <c r="A325" s="5" t="s">
        <v>642</v>
      </c>
      <c r="B325" s="7" t="s">
        <v>643</v>
      </c>
      <c r="C325" s="6">
        <v>0.37</v>
      </c>
      <c r="D325" s="16">
        <v>1</v>
      </c>
      <c r="E325" s="19">
        <v>0.37</v>
      </c>
    </row>
    <row r="326" spans="1:5" ht="15.75" thickBot="1" x14ac:dyDescent="0.3">
      <c r="A326" s="5" t="s">
        <v>644</v>
      </c>
      <c r="B326" s="7" t="s">
        <v>645</v>
      </c>
      <c r="C326" s="6">
        <v>2.66</v>
      </c>
      <c r="D326" s="16">
        <v>1</v>
      </c>
      <c r="E326" s="19">
        <v>2.66</v>
      </c>
    </row>
    <row r="327" spans="1:5" ht="15.75" thickBot="1" x14ac:dyDescent="0.3">
      <c r="A327" s="5" t="s">
        <v>646</v>
      </c>
      <c r="B327" s="7" t="s">
        <v>647</v>
      </c>
      <c r="C327" s="6">
        <v>1.23</v>
      </c>
      <c r="D327" s="16">
        <v>1.24</v>
      </c>
      <c r="E327" s="20">
        <f>+C327*1.24</f>
        <v>1.5251999999999999</v>
      </c>
    </row>
    <row r="328" spans="1:5" ht="15.75" thickBot="1" x14ac:dyDescent="0.3">
      <c r="A328" s="5" t="s">
        <v>648</v>
      </c>
      <c r="B328" s="7" t="s">
        <v>649</v>
      </c>
      <c r="C328" s="6">
        <v>2.13</v>
      </c>
      <c r="D328" s="16">
        <v>1</v>
      </c>
      <c r="E328" s="19">
        <v>2.13</v>
      </c>
    </row>
    <row r="329" spans="1:5" ht="15.75" thickBot="1" x14ac:dyDescent="0.3">
      <c r="A329" s="5" t="s">
        <v>650</v>
      </c>
      <c r="B329" s="7" t="s">
        <v>651</v>
      </c>
      <c r="C329" s="6">
        <v>0.82</v>
      </c>
      <c r="D329" s="16">
        <v>1.71</v>
      </c>
      <c r="E329" s="20">
        <f>+C329*1.71</f>
        <v>1.4021999999999999</v>
      </c>
    </row>
    <row r="330" spans="1:5" ht="15.75" thickBot="1" x14ac:dyDescent="0.3">
      <c r="A330" s="5" t="s">
        <v>652</v>
      </c>
      <c r="B330" s="7" t="s">
        <v>653</v>
      </c>
      <c r="C330" s="6">
        <v>2.25</v>
      </c>
      <c r="D330" s="16">
        <v>1.4</v>
      </c>
      <c r="E330" s="20">
        <f>+C330*1.4</f>
        <v>3.15</v>
      </c>
    </row>
    <row r="331" spans="1:5" ht="15.75" thickBot="1" x14ac:dyDescent="0.3">
      <c r="A331" s="5" t="s">
        <v>654</v>
      </c>
      <c r="B331" s="7" t="s">
        <v>655</v>
      </c>
      <c r="C331" s="6">
        <v>1</v>
      </c>
      <c r="D331" s="16">
        <v>1.1200000000000001</v>
      </c>
      <c r="E331" s="20">
        <f>+C331*1.12</f>
        <v>1.1200000000000001</v>
      </c>
    </row>
    <row r="332" spans="1:5" ht="15.75" thickBot="1" x14ac:dyDescent="0.3">
      <c r="A332" s="5" t="s">
        <v>656</v>
      </c>
      <c r="B332" s="7" t="s">
        <v>657</v>
      </c>
      <c r="C332" s="6">
        <v>1.45</v>
      </c>
      <c r="D332" s="16">
        <v>1.4</v>
      </c>
      <c r="E332" s="20">
        <f>+C332*1.4</f>
        <v>2.0299999999999998</v>
      </c>
    </row>
    <row r="333" spans="1:5" ht="15.75" thickBot="1" x14ac:dyDescent="0.3">
      <c r="A333" s="5" t="s">
        <v>658</v>
      </c>
      <c r="B333" s="7" t="s">
        <v>659</v>
      </c>
      <c r="C333" s="6">
        <v>0.65</v>
      </c>
      <c r="D333" s="16">
        <v>1.68</v>
      </c>
      <c r="E333" s="20">
        <f>+C333*1.68</f>
        <v>1.0920000000000001</v>
      </c>
    </row>
    <row r="334" spans="1:5" ht="50.25" customHeight="1" thickBot="1" x14ac:dyDescent="0.3">
      <c r="A334" s="11">
        <v>8</v>
      </c>
      <c r="B334" s="12" t="s">
        <v>660</v>
      </c>
      <c r="C334" s="10"/>
      <c r="D334" s="17"/>
      <c r="E334" s="19"/>
    </row>
    <row r="335" spans="1:5" ht="15.75" thickBot="1" x14ac:dyDescent="0.3">
      <c r="A335" s="5" t="s">
        <v>661</v>
      </c>
      <c r="B335" s="7" t="s">
        <v>662</v>
      </c>
      <c r="C335" s="6">
        <v>13.29</v>
      </c>
      <c r="D335" s="16">
        <v>1</v>
      </c>
      <c r="E335" s="19">
        <v>13.29</v>
      </c>
    </row>
    <row r="336" spans="1:5" ht="15.75" thickBot="1" x14ac:dyDescent="0.3">
      <c r="A336" s="5" t="s">
        <v>663</v>
      </c>
      <c r="B336" s="7" t="s">
        <v>664</v>
      </c>
      <c r="C336" s="6">
        <v>5.71</v>
      </c>
      <c r="D336" s="16">
        <v>1</v>
      </c>
      <c r="E336" s="23">
        <v>5.71</v>
      </c>
    </row>
    <row r="337" spans="1:5" ht="15.75" thickBot="1" x14ac:dyDescent="0.3">
      <c r="A337" s="5" t="s">
        <v>665</v>
      </c>
      <c r="B337" s="7" t="s">
        <v>666</v>
      </c>
      <c r="C337" s="6">
        <v>12.62</v>
      </c>
      <c r="D337" s="16">
        <v>1</v>
      </c>
      <c r="E337" s="19">
        <v>12.62</v>
      </c>
    </row>
    <row r="338" spans="1:5" ht="15.75" thickBot="1" x14ac:dyDescent="0.3">
      <c r="A338" s="5" t="s">
        <v>667</v>
      </c>
      <c r="B338" s="7" t="s">
        <v>668</v>
      </c>
      <c r="C338" s="6">
        <v>4.62</v>
      </c>
      <c r="D338" s="16">
        <v>0.9</v>
      </c>
      <c r="E338" s="20">
        <f>+C338*0.9</f>
        <v>4.1580000000000004</v>
      </c>
    </row>
    <row r="339" spans="1:5" ht="15.75" thickBot="1" x14ac:dyDescent="0.3">
      <c r="A339" s="5" t="s">
        <v>669</v>
      </c>
      <c r="B339" s="7" t="s">
        <v>670</v>
      </c>
      <c r="C339" s="6">
        <v>5.54</v>
      </c>
      <c r="D339" s="16">
        <v>1</v>
      </c>
      <c r="E339" s="19">
        <v>5.54</v>
      </c>
    </row>
    <row r="340" spans="1:5" ht="15.75" thickBot="1" x14ac:dyDescent="0.3">
      <c r="A340" s="5" t="s">
        <v>671</v>
      </c>
      <c r="B340" s="7" t="s">
        <v>672</v>
      </c>
      <c r="C340" s="6">
        <v>4.17</v>
      </c>
      <c r="D340" s="16">
        <v>1</v>
      </c>
      <c r="E340" s="19">
        <v>4.17</v>
      </c>
    </row>
    <row r="341" spans="1:5" ht="15.75" thickBot="1" x14ac:dyDescent="0.3">
      <c r="A341" s="5" t="s">
        <v>673</v>
      </c>
      <c r="B341" s="7" t="s">
        <v>674</v>
      </c>
      <c r="C341" s="6">
        <v>4.99</v>
      </c>
      <c r="D341" s="16">
        <v>1</v>
      </c>
      <c r="E341" s="19">
        <v>4.99</v>
      </c>
    </row>
    <row r="342" spans="1:5" ht="15.75" thickBot="1" x14ac:dyDescent="0.3">
      <c r="A342" s="5" t="s">
        <v>675</v>
      </c>
      <c r="B342" s="7" t="s">
        <v>676</v>
      </c>
      <c r="C342" s="6">
        <v>3.93</v>
      </c>
      <c r="D342" s="16">
        <v>1</v>
      </c>
      <c r="E342" s="19">
        <v>3.93</v>
      </c>
    </row>
    <row r="343" spans="1:5" ht="15.75" thickBot="1" x14ac:dyDescent="0.3">
      <c r="A343" s="5" t="s">
        <v>677</v>
      </c>
      <c r="B343" s="7" t="s">
        <v>678</v>
      </c>
      <c r="C343" s="6">
        <v>6.11</v>
      </c>
      <c r="D343" s="16">
        <v>1</v>
      </c>
      <c r="E343" s="19">
        <v>6.11</v>
      </c>
    </row>
    <row r="344" spans="1:5" ht="15.75" thickBot="1" x14ac:dyDescent="0.3">
      <c r="A344" s="5" t="s">
        <v>679</v>
      </c>
      <c r="B344" s="7" t="s">
        <v>680</v>
      </c>
      <c r="C344" s="6">
        <v>3.69</v>
      </c>
      <c r="D344" s="16">
        <v>1</v>
      </c>
      <c r="E344" s="19">
        <v>3.69</v>
      </c>
    </row>
    <row r="345" spans="1:5" ht="15.75" thickBot="1" x14ac:dyDescent="0.3">
      <c r="A345" s="5" t="s">
        <v>681</v>
      </c>
      <c r="B345" s="7" t="s">
        <v>682</v>
      </c>
      <c r="C345" s="6">
        <v>10.61</v>
      </c>
      <c r="D345" s="16">
        <v>1</v>
      </c>
      <c r="E345" s="19">
        <v>10.61</v>
      </c>
    </row>
    <row r="346" spans="1:5" ht="15.75" thickBot="1" x14ac:dyDescent="0.3">
      <c r="A346" s="5" t="s">
        <v>683</v>
      </c>
      <c r="B346" s="7" t="s">
        <v>684</v>
      </c>
      <c r="C346" s="6">
        <v>7.99</v>
      </c>
      <c r="D346" s="16">
        <v>1</v>
      </c>
      <c r="E346" s="19">
        <v>7.99</v>
      </c>
    </row>
    <row r="347" spans="1:5" ht="15.75" thickBot="1" x14ac:dyDescent="0.3">
      <c r="A347" s="5" t="s">
        <v>685</v>
      </c>
      <c r="B347" s="7" t="s">
        <v>686</v>
      </c>
      <c r="C347" s="6">
        <v>5.33</v>
      </c>
      <c r="D347" s="16">
        <v>1.2</v>
      </c>
      <c r="E347" s="20">
        <f>+C347*1.2</f>
        <v>6.3959999999999999</v>
      </c>
    </row>
    <row r="348" spans="1:5" ht="15.75" thickBot="1" x14ac:dyDescent="0.3">
      <c r="A348" s="5" t="s">
        <v>687</v>
      </c>
      <c r="B348" s="7" t="s">
        <v>688</v>
      </c>
      <c r="C348" s="6">
        <v>3.25</v>
      </c>
      <c r="D348" s="16">
        <v>1</v>
      </c>
      <c r="E348" s="19">
        <v>3.25</v>
      </c>
    </row>
    <row r="349" spans="1:5" ht="15.75" thickBot="1" x14ac:dyDescent="0.3">
      <c r="A349" s="5" t="s">
        <v>689</v>
      </c>
      <c r="B349" s="7" t="s">
        <v>690</v>
      </c>
      <c r="C349" s="6">
        <v>10.24</v>
      </c>
      <c r="D349" s="16">
        <v>1</v>
      </c>
      <c r="E349" s="19">
        <v>10.24</v>
      </c>
    </row>
    <row r="350" spans="1:5" ht="15.75" thickBot="1" x14ac:dyDescent="0.3">
      <c r="A350" s="5" t="s">
        <v>691</v>
      </c>
      <c r="B350" s="7" t="s">
        <v>692</v>
      </c>
      <c r="C350" s="6">
        <v>5.84</v>
      </c>
      <c r="D350" s="16">
        <v>1.05</v>
      </c>
      <c r="E350" s="20">
        <f>+C350*1.05</f>
        <v>6.1319999999999997</v>
      </c>
    </row>
    <row r="351" spans="1:5" ht="15.75" thickBot="1" x14ac:dyDescent="0.3">
      <c r="A351" s="5" t="s">
        <v>693</v>
      </c>
      <c r="B351" s="7" t="s">
        <v>694</v>
      </c>
      <c r="C351" s="6">
        <v>4.3600000000000003</v>
      </c>
      <c r="D351" s="16">
        <v>1</v>
      </c>
      <c r="E351" s="19">
        <v>4.3600000000000003</v>
      </c>
    </row>
    <row r="352" spans="1:5" ht="15.75" thickBot="1" x14ac:dyDescent="0.3">
      <c r="A352" s="5" t="s">
        <v>695</v>
      </c>
      <c r="B352" s="7" t="s">
        <v>696</v>
      </c>
      <c r="C352" s="6">
        <v>2.08</v>
      </c>
      <c r="D352" s="16">
        <v>1</v>
      </c>
      <c r="E352" s="19">
        <v>2.08</v>
      </c>
    </row>
    <row r="353" spans="1:5" ht="15.75" thickBot="1" x14ac:dyDescent="0.3">
      <c r="A353" s="5" t="s">
        <v>697</v>
      </c>
      <c r="B353" s="7" t="s">
        <v>698</v>
      </c>
      <c r="C353" s="6">
        <v>2.52</v>
      </c>
      <c r="D353" s="16">
        <v>1.4</v>
      </c>
      <c r="E353" s="20">
        <f>+C353*1.4</f>
        <v>3.5279999999999996</v>
      </c>
    </row>
    <row r="354" spans="1:5" ht="15.75" thickBot="1" x14ac:dyDescent="0.3">
      <c r="A354" s="5" t="s">
        <v>699</v>
      </c>
      <c r="B354" s="7" t="s">
        <v>700</v>
      </c>
      <c r="C354" s="6">
        <v>7.35</v>
      </c>
      <c r="D354" s="16">
        <v>1</v>
      </c>
      <c r="E354" s="19">
        <v>7.35</v>
      </c>
    </row>
    <row r="355" spans="1:5" ht="15.75" thickBot="1" x14ac:dyDescent="0.3">
      <c r="A355" s="5" t="s">
        <v>701</v>
      </c>
      <c r="B355" s="7" t="s">
        <v>702</v>
      </c>
      <c r="C355" s="6">
        <v>4.38</v>
      </c>
      <c r="D355" s="16">
        <v>1.42</v>
      </c>
      <c r="E355" s="20">
        <f>+C355*1.42</f>
        <v>6.2195999999999998</v>
      </c>
    </row>
    <row r="356" spans="1:5" ht="15.75" thickBot="1" x14ac:dyDescent="0.3">
      <c r="A356" s="5" t="s">
        <v>703</v>
      </c>
      <c r="B356" s="7" t="s">
        <v>704</v>
      </c>
      <c r="C356" s="6">
        <v>2.64</v>
      </c>
      <c r="D356" s="16">
        <v>1.23</v>
      </c>
      <c r="E356" s="20">
        <f>+C356*1.23</f>
        <v>3.2472000000000003</v>
      </c>
    </row>
    <row r="357" spans="1:5" ht="15.75" thickBot="1" x14ac:dyDescent="0.3">
      <c r="A357" s="5" t="s">
        <v>705</v>
      </c>
      <c r="B357" s="7" t="s">
        <v>706</v>
      </c>
      <c r="C357" s="6">
        <v>4.41</v>
      </c>
      <c r="D357" s="16">
        <v>1</v>
      </c>
      <c r="E357" s="19">
        <v>4.41</v>
      </c>
    </row>
    <row r="358" spans="1:5" ht="15.75" thickBot="1" x14ac:dyDescent="0.3">
      <c r="A358" s="5" t="s">
        <v>707</v>
      </c>
      <c r="B358" s="7" t="s">
        <v>708</v>
      </c>
      <c r="C358" s="6">
        <v>1.94</v>
      </c>
      <c r="D358" s="16">
        <v>0.8</v>
      </c>
      <c r="E358" s="20">
        <f>+C358*0.8</f>
        <v>1.552</v>
      </c>
    </row>
    <row r="359" spans="1:5" ht="15.75" thickBot="1" x14ac:dyDescent="0.3">
      <c r="A359" s="5" t="s">
        <v>709</v>
      </c>
      <c r="B359" s="7" t="s">
        <v>710</v>
      </c>
      <c r="C359" s="6">
        <v>3.04</v>
      </c>
      <c r="D359" s="16">
        <v>1.42</v>
      </c>
      <c r="E359" s="20">
        <f>+C359*1.42</f>
        <v>4.3167999999999997</v>
      </c>
    </row>
    <row r="360" spans="1:5" ht="15.75" thickBot="1" x14ac:dyDescent="0.3">
      <c r="A360" s="5" t="s">
        <v>711</v>
      </c>
      <c r="B360" s="7" t="s">
        <v>712</v>
      </c>
      <c r="C360" s="6">
        <v>1.47</v>
      </c>
      <c r="D360" s="16">
        <v>1</v>
      </c>
      <c r="E360" s="19">
        <v>1.47</v>
      </c>
    </row>
    <row r="361" spans="1:5" ht="15.75" thickBot="1" x14ac:dyDescent="0.3">
      <c r="A361" s="5" t="s">
        <v>713</v>
      </c>
      <c r="B361" s="7" t="s">
        <v>714</v>
      </c>
      <c r="C361" s="6">
        <v>2.27</v>
      </c>
      <c r="D361" s="16">
        <v>1</v>
      </c>
      <c r="E361" s="19">
        <v>2.27</v>
      </c>
    </row>
    <row r="362" spans="1:5" ht="15.75" thickBot="1" x14ac:dyDescent="0.3">
      <c r="A362" s="5" t="s">
        <v>715</v>
      </c>
      <c r="B362" s="7" t="s">
        <v>716</v>
      </c>
      <c r="C362" s="6">
        <v>1.57</v>
      </c>
      <c r="D362" s="16">
        <v>1.23</v>
      </c>
      <c r="E362" s="20">
        <f>+C362*1.23</f>
        <v>1.9311</v>
      </c>
    </row>
    <row r="363" spans="1:5" ht="15.75" thickBot="1" x14ac:dyDescent="0.3">
      <c r="A363" s="5" t="s">
        <v>717</v>
      </c>
      <c r="B363" s="7" t="s">
        <v>718</v>
      </c>
      <c r="C363" s="6">
        <v>1.3</v>
      </c>
      <c r="D363" s="16">
        <v>1.0900000000000001</v>
      </c>
      <c r="E363" s="20">
        <f>+C363*1.09</f>
        <v>1.4170000000000003</v>
      </c>
    </row>
    <row r="364" spans="1:5" ht="15.75" thickBot="1" x14ac:dyDescent="0.3">
      <c r="A364" s="5" t="s">
        <v>719</v>
      </c>
      <c r="B364" s="7" t="s">
        <v>720</v>
      </c>
      <c r="C364" s="6">
        <v>2.88</v>
      </c>
      <c r="D364" s="16">
        <v>1</v>
      </c>
      <c r="E364" s="19">
        <v>2.88</v>
      </c>
    </row>
    <row r="365" spans="1:5" ht="15.75" thickBot="1" x14ac:dyDescent="0.3">
      <c r="A365" s="5" t="s">
        <v>721</v>
      </c>
      <c r="B365" s="7" t="s">
        <v>722</v>
      </c>
      <c r="C365" s="6">
        <v>1.52</v>
      </c>
      <c r="D365" s="16">
        <v>0.86</v>
      </c>
      <c r="E365" s="24">
        <f>+C365*0.86</f>
        <v>1.3071999999999999</v>
      </c>
    </row>
    <row r="366" spans="1:5" ht="15.75" thickBot="1" x14ac:dyDescent="0.3">
      <c r="A366" s="5" t="s">
        <v>723</v>
      </c>
      <c r="B366" s="7" t="s">
        <v>724</v>
      </c>
      <c r="C366" s="6">
        <v>1.44</v>
      </c>
      <c r="D366" s="16">
        <v>1.05</v>
      </c>
      <c r="E366" s="20">
        <f>+C366*1.05</f>
        <v>1.512</v>
      </c>
    </row>
    <row r="367" spans="1:5" ht="15.75" thickBot="1" x14ac:dyDescent="0.3">
      <c r="A367" s="5" t="s">
        <v>725</v>
      </c>
      <c r="B367" s="7" t="s">
        <v>726</v>
      </c>
      <c r="C367" s="6">
        <v>1.08</v>
      </c>
      <c r="D367" s="16">
        <v>0.88</v>
      </c>
      <c r="E367" s="20">
        <f>+C367*0.88</f>
        <v>0.95040000000000002</v>
      </c>
    </row>
    <row r="368" spans="1:5" ht="15.75" thickBot="1" x14ac:dyDescent="0.3">
      <c r="A368" s="5" t="s">
        <v>727</v>
      </c>
      <c r="B368" s="7" t="s">
        <v>728</v>
      </c>
      <c r="C368" s="6">
        <v>1.19</v>
      </c>
      <c r="D368" s="16">
        <v>1</v>
      </c>
      <c r="E368" s="19">
        <v>1.19</v>
      </c>
    </row>
    <row r="369" spans="1:5" ht="15.75" thickBot="1" x14ac:dyDescent="0.3">
      <c r="A369" s="5" t="s">
        <v>729</v>
      </c>
      <c r="B369" s="7" t="s">
        <v>730</v>
      </c>
      <c r="C369" s="6">
        <v>0.77</v>
      </c>
      <c r="D369" s="16">
        <v>1.1200000000000001</v>
      </c>
      <c r="E369" s="20">
        <f>+C369*1.12</f>
        <v>0.86240000000000006</v>
      </c>
    </row>
    <row r="370" spans="1:5" ht="15.75" thickBot="1" x14ac:dyDescent="0.3">
      <c r="A370" s="5" t="s">
        <v>731</v>
      </c>
      <c r="B370" s="7" t="s">
        <v>732</v>
      </c>
      <c r="C370" s="6">
        <v>5.65</v>
      </c>
      <c r="D370" s="16">
        <v>1</v>
      </c>
      <c r="E370" s="19">
        <v>5.65</v>
      </c>
    </row>
    <row r="371" spans="1:5" ht="15.75" thickBot="1" x14ac:dyDescent="0.3">
      <c r="A371" s="5" t="s">
        <v>733</v>
      </c>
      <c r="B371" s="7" t="s">
        <v>734</v>
      </c>
      <c r="C371" s="6">
        <v>1.63</v>
      </c>
      <c r="D371" s="16">
        <v>1.0900000000000001</v>
      </c>
      <c r="E371" s="20">
        <f>+C371*1.09</f>
        <v>1.7766999999999999</v>
      </c>
    </row>
    <row r="372" spans="1:5" ht="15.75" thickBot="1" x14ac:dyDescent="0.3">
      <c r="A372" s="5" t="s">
        <v>735</v>
      </c>
      <c r="B372" s="7" t="s">
        <v>736</v>
      </c>
      <c r="C372" s="6">
        <v>3.98</v>
      </c>
      <c r="D372" s="16">
        <v>0.82</v>
      </c>
      <c r="E372" s="20">
        <f>+C372*0.82</f>
        <v>3.2635999999999998</v>
      </c>
    </row>
    <row r="373" spans="1:5" ht="15.75" thickBot="1" x14ac:dyDescent="0.3">
      <c r="A373" s="5" t="s">
        <v>737</v>
      </c>
      <c r="B373" s="7" t="s">
        <v>738</v>
      </c>
      <c r="C373" s="6">
        <v>1.26</v>
      </c>
      <c r="D373" s="16">
        <v>1.05</v>
      </c>
      <c r="E373" s="20">
        <f>+C373*1.05</f>
        <v>1.3230000000000002</v>
      </c>
    </row>
    <row r="374" spans="1:5" ht="15.75" thickBot="1" x14ac:dyDescent="0.3">
      <c r="A374" s="5" t="s">
        <v>739</v>
      </c>
      <c r="B374" s="7" t="s">
        <v>740</v>
      </c>
      <c r="C374" s="6">
        <v>3.94</v>
      </c>
      <c r="D374" s="16">
        <v>1</v>
      </c>
      <c r="E374" s="19">
        <v>3.94</v>
      </c>
    </row>
    <row r="375" spans="1:5" ht="15.75" thickBot="1" x14ac:dyDescent="0.3">
      <c r="A375" s="5" t="s">
        <v>741</v>
      </c>
      <c r="B375" s="7" t="s">
        <v>742</v>
      </c>
      <c r="C375" s="6">
        <v>1.43</v>
      </c>
      <c r="D375" s="16">
        <v>1.05</v>
      </c>
      <c r="E375" s="20">
        <f>+C375*1.05</f>
        <v>1.5015000000000001</v>
      </c>
    </row>
    <row r="376" spans="1:5" ht="15.75" thickBot="1" x14ac:dyDescent="0.3">
      <c r="A376" s="5" t="s">
        <v>743</v>
      </c>
      <c r="B376" s="7" t="s">
        <v>744</v>
      </c>
      <c r="C376" s="6">
        <v>1.64</v>
      </c>
      <c r="D376" s="16">
        <v>1</v>
      </c>
      <c r="E376" s="19">
        <v>1.64</v>
      </c>
    </row>
    <row r="377" spans="1:5" ht="15.75" thickBot="1" x14ac:dyDescent="0.3">
      <c r="A377" s="5" t="s">
        <v>745</v>
      </c>
      <c r="B377" s="7" t="s">
        <v>746</v>
      </c>
      <c r="C377" s="6">
        <v>1.1499999999999999</v>
      </c>
      <c r="D377" s="16">
        <v>0.91</v>
      </c>
      <c r="E377" s="20">
        <f>+C377*0.91</f>
        <v>1.0465</v>
      </c>
    </row>
    <row r="378" spans="1:5" ht="15.75" thickBot="1" x14ac:dyDescent="0.3">
      <c r="A378" s="5" t="s">
        <v>747</v>
      </c>
      <c r="B378" s="7" t="s">
        <v>748</v>
      </c>
      <c r="C378" s="6">
        <v>10.199999999999999</v>
      </c>
      <c r="D378" s="16">
        <v>1</v>
      </c>
      <c r="E378" s="19">
        <v>10.199999999999999</v>
      </c>
    </row>
    <row r="379" spans="1:5" ht="15.75" thickBot="1" x14ac:dyDescent="0.3">
      <c r="A379" s="5" t="s">
        <v>749</v>
      </c>
      <c r="B379" s="7" t="s">
        <v>750</v>
      </c>
      <c r="C379" s="6">
        <v>5.59</v>
      </c>
      <c r="D379" s="16">
        <v>1</v>
      </c>
      <c r="E379" s="19">
        <v>5.59</v>
      </c>
    </row>
    <row r="380" spans="1:5" ht="15.75" thickBot="1" x14ac:dyDescent="0.3">
      <c r="A380" s="5" t="s">
        <v>751</v>
      </c>
      <c r="B380" s="7" t="s">
        <v>752</v>
      </c>
      <c r="C380" s="6">
        <v>9.5500000000000007</v>
      </c>
      <c r="D380" s="16">
        <v>1</v>
      </c>
      <c r="E380" s="19">
        <v>9.5500000000000007</v>
      </c>
    </row>
    <row r="381" spans="1:5" ht="15.75" thickBot="1" x14ac:dyDescent="0.3">
      <c r="A381" s="5" t="s">
        <v>753</v>
      </c>
      <c r="B381" s="7" t="s">
        <v>754</v>
      </c>
      <c r="C381" s="6">
        <v>6.42</v>
      </c>
      <c r="D381" s="16">
        <v>1</v>
      </c>
      <c r="E381" s="19">
        <v>6.42</v>
      </c>
    </row>
    <row r="382" spans="1:5" ht="15.75" thickBot="1" x14ac:dyDescent="0.3">
      <c r="A382" s="5" t="s">
        <v>755</v>
      </c>
      <c r="B382" s="7" t="s">
        <v>756</v>
      </c>
      <c r="C382" s="6">
        <v>4.9400000000000004</v>
      </c>
      <c r="D382" s="16">
        <v>1</v>
      </c>
      <c r="E382" s="19">
        <v>4.9400000000000004</v>
      </c>
    </row>
    <row r="383" spans="1:5" ht="15.75" thickBot="1" x14ac:dyDescent="0.3">
      <c r="A383" s="5" t="s">
        <v>757</v>
      </c>
      <c r="B383" s="7" t="s">
        <v>758</v>
      </c>
      <c r="C383" s="6">
        <v>2.66</v>
      </c>
      <c r="D383" s="16">
        <v>1.1499999999999999</v>
      </c>
      <c r="E383" s="20">
        <f>+C383*1.15</f>
        <v>3.0589999999999997</v>
      </c>
    </row>
    <row r="384" spans="1:5" ht="15.75" thickBot="1" x14ac:dyDescent="0.3">
      <c r="A384" s="5" t="s">
        <v>759</v>
      </c>
      <c r="B384" s="7" t="s">
        <v>760</v>
      </c>
      <c r="C384" s="6">
        <v>3.25</v>
      </c>
      <c r="D384" s="16">
        <v>1</v>
      </c>
      <c r="E384" s="19">
        <v>3.25</v>
      </c>
    </row>
    <row r="385" spans="1:5" ht="15.75" thickBot="1" x14ac:dyDescent="0.3">
      <c r="A385" s="5" t="s">
        <v>761</v>
      </c>
      <c r="B385" s="7" t="s">
        <v>762</v>
      </c>
      <c r="C385" s="6">
        <v>0.71</v>
      </c>
      <c r="D385" s="16">
        <v>1.3</v>
      </c>
      <c r="E385" s="20">
        <f>+C385*1.3</f>
        <v>0.92299999999999993</v>
      </c>
    </row>
    <row r="386" spans="1:5" ht="15.75" thickBot="1" x14ac:dyDescent="0.3">
      <c r="A386" s="5" t="s">
        <v>763</v>
      </c>
      <c r="B386" s="7" t="s">
        <v>764</v>
      </c>
      <c r="C386" s="6">
        <v>1.32</v>
      </c>
      <c r="D386" s="16">
        <v>1</v>
      </c>
      <c r="E386" s="19">
        <v>1.32</v>
      </c>
    </row>
    <row r="387" spans="1:5" ht="15.75" thickBot="1" x14ac:dyDescent="0.3">
      <c r="A387" s="5" t="s">
        <v>765</v>
      </c>
      <c r="B387" s="7" t="s">
        <v>766</v>
      </c>
      <c r="C387" s="6">
        <v>0.44</v>
      </c>
      <c r="D387" s="16">
        <v>1</v>
      </c>
      <c r="E387" s="19">
        <v>0.44</v>
      </c>
    </row>
    <row r="388" spans="1:5" ht="15.75" thickBot="1" x14ac:dyDescent="0.3">
      <c r="A388" s="5" t="s">
        <v>767</v>
      </c>
      <c r="B388" s="7" t="s">
        <v>768</v>
      </c>
      <c r="C388" s="6">
        <v>4.3499999999999996</v>
      </c>
      <c r="D388" s="16">
        <v>1</v>
      </c>
      <c r="E388" s="19">
        <v>4.3499999999999996</v>
      </c>
    </row>
    <row r="389" spans="1:5" ht="15.75" thickBot="1" x14ac:dyDescent="0.3">
      <c r="A389" s="5" t="s">
        <v>769</v>
      </c>
      <c r="B389" s="7" t="s">
        <v>770</v>
      </c>
      <c r="C389" s="6">
        <v>2.11</v>
      </c>
      <c r="D389" s="16">
        <v>1</v>
      </c>
      <c r="E389" s="19">
        <v>2.11</v>
      </c>
    </row>
    <row r="390" spans="1:5" ht="15.75" thickBot="1" x14ac:dyDescent="0.3">
      <c r="A390" s="5" t="s">
        <v>771</v>
      </c>
      <c r="B390" s="7" t="s">
        <v>772</v>
      </c>
      <c r="C390" s="6">
        <v>3.65</v>
      </c>
      <c r="D390" s="16">
        <v>1</v>
      </c>
      <c r="E390" s="19">
        <v>3.65</v>
      </c>
    </row>
    <row r="391" spans="1:5" ht="15.75" thickBot="1" x14ac:dyDescent="0.3">
      <c r="A391" s="5" t="s">
        <v>773</v>
      </c>
      <c r="B391" s="7" t="s">
        <v>774</v>
      </c>
      <c r="C391" s="6">
        <v>1.99</v>
      </c>
      <c r="D391" s="16">
        <v>0.94</v>
      </c>
      <c r="E391" s="20">
        <f>+C391*0.94</f>
        <v>1.8705999999999998</v>
      </c>
    </row>
    <row r="392" spans="1:5" ht="15.75" thickBot="1" x14ac:dyDescent="0.3">
      <c r="A392" s="5" t="s">
        <v>775</v>
      </c>
      <c r="B392" s="7" t="s">
        <v>776</v>
      </c>
      <c r="C392" s="6">
        <v>3.18</v>
      </c>
      <c r="D392" s="16">
        <v>1</v>
      </c>
      <c r="E392" s="19">
        <v>3.18</v>
      </c>
    </row>
    <row r="393" spans="1:5" ht="15.75" thickBot="1" x14ac:dyDescent="0.3">
      <c r="A393" s="5" t="s">
        <v>777</v>
      </c>
      <c r="B393" s="7" t="s">
        <v>778</v>
      </c>
      <c r="C393" s="6">
        <v>1.32</v>
      </c>
      <c r="D393" s="16">
        <v>0.89</v>
      </c>
      <c r="E393" s="24">
        <f>+C393*0.89</f>
        <v>1.1748000000000001</v>
      </c>
    </row>
    <row r="394" spans="1:5" ht="15.75" thickBot="1" x14ac:dyDescent="0.3">
      <c r="A394" s="5" t="s">
        <v>779</v>
      </c>
      <c r="B394" s="7" t="s">
        <v>780</v>
      </c>
      <c r="C394" s="6">
        <v>3.92</v>
      </c>
      <c r="D394" s="16">
        <v>1</v>
      </c>
      <c r="E394" s="19">
        <v>3.92</v>
      </c>
    </row>
    <row r="395" spans="1:5" ht="15.75" thickBot="1" x14ac:dyDescent="0.3">
      <c r="A395" s="5" t="s">
        <v>781</v>
      </c>
      <c r="B395" s="7" t="s">
        <v>782</v>
      </c>
      <c r="C395" s="6">
        <v>1.63</v>
      </c>
      <c r="D395" s="16">
        <v>1.1200000000000001</v>
      </c>
      <c r="E395" s="20">
        <f>+C395*1.12</f>
        <v>1.8256000000000001</v>
      </c>
    </row>
    <row r="396" spans="1:5" ht="15.75" thickBot="1" x14ac:dyDescent="0.3">
      <c r="A396" s="5" t="s">
        <v>783</v>
      </c>
      <c r="B396" s="7" t="s">
        <v>784</v>
      </c>
      <c r="C396" s="6">
        <v>2.14</v>
      </c>
      <c r="D396" s="16">
        <v>1.43</v>
      </c>
      <c r="E396" s="20">
        <f>+C396*1.43</f>
        <v>3.0602</v>
      </c>
    </row>
    <row r="397" spans="1:5" ht="15.75" thickBot="1" x14ac:dyDescent="0.3">
      <c r="A397" s="5" t="s">
        <v>785</v>
      </c>
      <c r="B397" s="7" t="s">
        <v>786</v>
      </c>
      <c r="C397" s="6">
        <v>0.74</v>
      </c>
      <c r="D397" s="16">
        <v>1.36</v>
      </c>
      <c r="E397" s="20">
        <f>+C397*1.36</f>
        <v>1.0064</v>
      </c>
    </row>
    <row r="398" spans="1:5" ht="15.75" thickBot="1" x14ac:dyDescent="0.3">
      <c r="A398" s="5" t="s">
        <v>787</v>
      </c>
      <c r="B398" s="7" t="s">
        <v>788</v>
      </c>
      <c r="C398" s="6">
        <v>0.74</v>
      </c>
      <c r="D398" s="16">
        <v>1.24</v>
      </c>
      <c r="E398" s="20">
        <f>+C398*1.24</f>
        <v>0.91759999999999997</v>
      </c>
    </row>
    <row r="399" spans="1:5" ht="15.75" thickBot="1" x14ac:dyDescent="0.3">
      <c r="A399" s="5" t="s">
        <v>789</v>
      </c>
      <c r="B399" s="7" t="s">
        <v>790</v>
      </c>
      <c r="C399" s="6">
        <v>2</v>
      </c>
      <c r="D399" s="16">
        <v>1</v>
      </c>
      <c r="E399" s="19">
        <v>2</v>
      </c>
    </row>
    <row r="400" spans="1:5" ht="15.75" thickBot="1" x14ac:dyDescent="0.3">
      <c r="A400" s="5" t="s">
        <v>791</v>
      </c>
      <c r="B400" s="7" t="s">
        <v>792</v>
      </c>
      <c r="C400" s="6">
        <v>0.9</v>
      </c>
      <c r="D400" s="16">
        <v>1.46</v>
      </c>
      <c r="E400" s="20">
        <f>+C400*1.46</f>
        <v>1.3140000000000001</v>
      </c>
    </row>
    <row r="401" spans="1:5" ht="15.75" thickBot="1" x14ac:dyDescent="0.3">
      <c r="A401" s="5" t="s">
        <v>793</v>
      </c>
      <c r="B401" s="7" t="s">
        <v>794</v>
      </c>
      <c r="C401" s="6">
        <v>1.91</v>
      </c>
      <c r="D401" s="16">
        <v>1</v>
      </c>
      <c r="E401" s="19">
        <v>1.91</v>
      </c>
    </row>
    <row r="402" spans="1:5" ht="15.75" thickBot="1" x14ac:dyDescent="0.3">
      <c r="A402" s="5" t="s">
        <v>795</v>
      </c>
      <c r="B402" s="7" t="s">
        <v>796</v>
      </c>
      <c r="C402" s="6">
        <v>0.62</v>
      </c>
      <c r="D402" s="16">
        <v>1.51</v>
      </c>
      <c r="E402" s="20">
        <f>+C402*1.51</f>
        <v>0.93620000000000003</v>
      </c>
    </row>
    <row r="403" spans="1:5" ht="15.75" thickBot="1" x14ac:dyDescent="0.3">
      <c r="A403" s="5" t="s">
        <v>797</v>
      </c>
      <c r="B403" s="7" t="s">
        <v>798</v>
      </c>
      <c r="C403" s="6">
        <v>2.5299999999999998</v>
      </c>
      <c r="D403" s="16">
        <v>1</v>
      </c>
      <c r="E403" s="19">
        <v>2.5299999999999998</v>
      </c>
    </row>
    <row r="404" spans="1:5" ht="15.75" thickBot="1" x14ac:dyDescent="0.3">
      <c r="A404" s="5" t="s">
        <v>799</v>
      </c>
      <c r="B404" s="7" t="s">
        <v>800</v>
      </c>
      <c r="C404" s="6">
        <v>0.74</v>
      </c>
      <c r="D404" s="16">
        <v>1.19</v>
      </c>
      <c r="E404" s="20">
        <f>+C404*1.19</f>
        <v>0.88059999999999994</v>
      </c>
    </row>
    <row r="405" spans="1:5" ht="15.75" thickBot="1" x14ac:dyDescent="0.3">
      <c r="A405" s="5" t="s">
        <v>801</v>
      </c>
      <c r="B405" s="7" t="s">
        <v>802</v>
      </c>
      <c r="C405" s="6">
        <v>3.14</v>
      </c>
      <c r="D405" s="16">
        <v>1</v>
      </c>
      <c r="E405" s="19">
        <v>3.14</v>
      </c>
    </row>
    <row r="406" spans="1:5" ht="15.75" thickBot="1" x14ac:dyDescent="0.3">
      <c r="A406" s="5" t="s">
        <v>803</v>
      </c>
      <c r="B406" s="7" t="s">
        <v>804</v>
      </c>
      <c r="C406" s="6">
        <v>1.39</v>
      </c>
      <c r="D406" s="16">
        <v>1</v>
      </c>
      <c r="E406" s="19">
        <v>1.39</v>
      </c>
    </row>
    <row r="407" spans="1:5" ht="15.75" thickBot="1" x14ac:dyDescent="0.3">
      <c r="A407" s="5" t="s">
        <v>805</v>
      </c>
      <c r="B407" s="7" t="s">
        <v>806</v>
      </c>
      <c r="C407" s="6">
        <v>0.55000000000000004</v>
      </c>
      <c r="D407" s="16">
        <v>1.1200000000000001</v>
      </c>
      <c r="E407" s="20">
        <f>+C407*1.12</f>
        <v>0.6160000000000001</v>
      </c>
    </row>
    <row r="408" spans="1:5" ht="15.75" thickBot="1" x14ac:dyDescent="0.3">
      <c r="A408" s="5" t="s">
        <v>807</v>
      </c>
      <c r="B408" s="7" t="s">
        <v>808</v>
      </c>
      <c r="C408" s="6">
        <v>2.0499999999999998</v>
      </c>
      <c r="D408" s="16">
        <v>1</v>
      </c>
      <c r="E408" s="19">
        <v>2.0499999999999998</v>
      </c>
    </row>
    <row r="409" spans="1:5" ht="15.75" thickBot="1" x14ac:dyDescent="0.3">
      <c r="A409" s="5" t="s">
        <v>809</v>
      </c>
      <c r="B409" s="7" t="s">
        <v>810</v>
      </c>
      <c r="C409" s="6">
        <v>0.59</v>
      </c>
      <c r="D409" s="16">
        <v>1.1599999999999999</v>
      </c>
      <c r="E409" s="20">
        <f>+C409*1.16</f>
        <v>0.6843999999999999</v>
      </c>
    </row>
    <row r="410" spans="1:5" ht="15.75" thickBot="1" x14ac:dyDescent="0.3">
      <c r="A410" s="5" t="s">
        <v>811</v>
      </c>
      <c r="B410" s="7" t="s">
        <v>812</v>
      </c>
      <c r="C410" s="6">
        <v>2.27</v>
      </c>
      <c r="D410" s="16">
        <v>0.91</v>
      </c>
      <c r="E410" s="20">
        <f>+C410*0.91</f>
        <v>2.0657000000000001</v>
      </c>
    </row>
    <row r="411" spans="1:5" ht="15.75" thickBot="1" x14ac:dyDescent="0.3">
      <c r="A411" s="5" t="s">
        <v>813</v>
      </c>
      <c r="B411" s="7" t="s">
        <v>814</v>
      </c>
      <c r="C411" s="6">
        <v>0.68</v>
      </c>
      <c r="D411" s="16">
        <v>1.36</v>
      </c>
      <c r="E411" s="20">
        <f>+C411*1.36</f>
        <v>0.92480000000000018</v>
      </c>
    </row>
    <row r="412" spans="1:5" ht="15.75" thickBot="1" x14ac:dyDescent="0.3">
      <c r="A412" s="5" t="s">
        <v>815</v>
      </c>
      <c r="B412" s="7" t="s">
        <v>816</v>
      </c>
      <c r="C412" s="6">
        <v>2.72</v>
      </c>
      <c r="D412" s="16">
        <v>1</v>
      </c>
      <c r="E412" s="19">
        <v>2.72</v>
      </c>
    </row>
    <row r="413" spans="1:5" ht="15.75" thickBot="1" x14ac:dyDescent="0.3">
      <c r="A413" s="5" t="s">
        <v>817</v>
      </c>
      <c r="B413" s="7" t="s">
        <v>818</v>
      </c>
      <c r="C413" s="6">
        <v>1.1100000000000001</v>
      </c>
      <c r="D413" s="16">
        <v>1</v>
      </c>
      <c r="E413" s="23">
        <v>1.1100000000000001</v>
      </c>
    </row>
    <row r="414" spans="1:5" ht="15.75" thickBot="1" x14ac:dyDescent="0.3">
      <c r="A414" s="5" t="s">
        <v>819</v>
      </c>
      <c r="B414" s="7" t="s">
        <v>820</v>
      </c>
      <c r="C414" s="6">
        <v>2.0699999999999998</v>
      </c>
      <c r="D414" s="16">
        <v>1</v>
      </c>
      <c r="E414" s="19">
        <v>2.0699999999999998</v>
      </c>
    </row>
    <row r="415" spans="1:5" ht="15.75" thickBot="1" x14ac:dyDescent="0.3">
      <c r="A415" s="5" t="s">
        <v>821</v>
      </c>
      <c r="B415" s="7" t="s">
        <v>822</v>
      </c>
      <c r="C415" s="6">
        <v>0.75</v>
      </c>
      <c r="D415" s="16">
        <v>1</v>
      </c>
      <c r="E415" s="19">
        <v>0.75</v>
      </c>
    </row>
    <row r="416" spans="1:5" ht="15.75" thickBot="1" x14ac:dyDescent="0.3">
      <c r="A416" s="5" t="s">
        <v>823</v>
      </c>
      <c r="B416" s="7" t="s">
        <v>824</v>
      </c>
      <c r="C416" s="6">
        <v>3.79</v>
      </c>
      <c r="D416" s="16">
        <v>1</v>
      </c>
      <c r="E416" s="19">
        <v>3.79</v>
      </c>
    </row>
    <row r="417" spans="1:5" ht="15.75" thickBot="1" x14ac:dyDescent="0.3">
      <c r="A417" s="5" t="s">
        <v>825</v>
      </c>
      <c r="B417" s="7" t="s">
        <v>826</v>
      </c>
      <c r="C417" s="6">
        <v>1.91</v>
      </c>
      <c r="D417" s="16">
        <v>1.1499999999999999</v>
      </c>
      <c r="E417" s="20">
        <f>+C417*1.15</f>
        <v>2.1964999999999999</v>
      </c>
    </row>
    <row r="418" spans="1:5" ht="46.5" customHeight="1" thickBot="1" x14ac:dyDescent="0.3">
      <c r="A418" s="11">
        <v>9</v>
      </c>
      <c r="B418" s="12" t="s">
        <v>827</v>
      </c>
      <c r="C418" s="10"/>
      <c r="D418" s="17"/>
      <c r="E418" s="19"/>
    </row>
    <row r="419" spans="1:5" ht="15.75" thickBot="1" x14ac:dyDescent="0.3">
      <c r="A419" s="5" t="s">
        <v>828</v>
      </c>
      <c r="B419" s="7" t="s">
        <v>829</v>
      </c>
      <c r="C419" s="6">
        <v>8.49</v>
      </c>
      <c r="D419" s="16">
        <v>1</v>
      </c>
      <c r="E419" s="19">
        <v>8.49</v>
      </c>
    </row>
    <row r="420" spans="1:5" ht="15.75" thickBot="1" x14ac:dyDescent="0.3">
      <c r="A420" s="5" t="s">
        <v>830</v>
      </c>
      <c r="B420" s="7" t="s">
        <v>831</v>
      </c>
      <c r="C420" s="6">
        <v>6.15</v>
      </c>
      <c r="D420" s="16">
        <v>1</v>
      </c>
      <c r="E420" s="19">
        <v>6.15</v>
      </c>
    </row>
    <row r="421" spans="1:5" ht="15.75" thickBot="1" x14ac:dyDescent="0.3">
      <c r="A421" s="5" t="s">
        <v>832</v>
      </c>
      <c r="B421" s="7" t="s">
        <v>833</v>
      </c>
      <c r="C421" s="6">
        <v>1.74</v>
      </c>
      <c r="D421" s="16">
        <v>1</v>
      </c>
      <c r="E421" s="19">
        <v>1.74</v>
      </c>
    </row>
    <row r="422" spans="1:5" ht="15.75" thickBot="1" x14ac:dyDescent="0.3">
      <c r="A422" s="5" t="s">
        <v>834</v>
      </c>
      <c r="B422" s="7" t="s">
        <v>835</v>
      </c>
      <c r="C422" s="6">
        <v>0.77</v>
      </c>
      <c r="D422" s="16">
        <v>1</v>
      </c>
      <c r="E422" s="19">
        <v>0.77</v>
      </c>
    </row>
    <row r="423" spans="1:5" ht="15.75" thickBot="1" x14ac:dyDescent="0.3">
      <c r="A423" s="5" t="s">
        <v>836</v>
      </c>
      <c r="B423" s="7" t="s">
        <v>837</v>
      </c>
      <c r="C423" s="6">
        <v>3.93</v>
      </c>
      <c r="D423" s="16">
        <v>1.1399999999999999</v>
      </c>
      <c r="E423" s="20">
        <f>+C423*1.14</f>
        <v>4.4802</v>
      </c>
    </row>
    <row r="424" spans="1:5" ht="15.75" thickBot="1" x14ac:dyDescent="0.3">
      <c r="A424" s="5" t="s">
        <v>838</v>
      </c>
      <c r="B424" s="7" t="s">
        <v>839</v>
      </c>
      <c r="C424" s="6">
        <v>1.41</v>
      </c>
      <c r="D424" s="16">
        <v>0.95</v>
      </c>
      <c r="E424" s="20">
        <f>+C424*0.95</f>
        <v>1.3394999999999999</v>
      </c>
    </row>
    <row r="425" spans="1:5" ht="15.75" thickBot="1" x14ac:dyDescent="0.3">
      <c r="A425" s="5" t="s">
        <v>840</v>
      </c>
      <c r="B425" s="7" t="s">
        <v>841</v>
      </c>
      <c r="C425" s="6">
        <v>0.79</v>
      </c>
      <c r="D425" s="16">
        <v>1.21</v>
      </c>
      <c r="E425" s="20">
        <f>+C425*1.21</f>
        <v>0.95589999999999997</v>
      </c>
    </row>
    <row r="426" spans="1:5" ht="15.75" thickBot="1" x14ac:dyDescent="0.3">
      <c r="A426" s="5" t="s">
        <v>842</v>
      </c>
      <c r="B426" s="7" t="s">
        <v>843</v>
      </c>
      <c r="C426" s="6">
        <v>1.38</v>
      </c>
      <c r="D426" s="16">
        <v>0.82</v>
      </c>
      <c r="E426" s="20">
        <f>+C426*0.82</f>
        <v>1.1315999999999999</v>
      </c>
    </row>
    <row r="427" spans="1:5" ht="15.75" thickBot="1" x14ac:dyDescent="0.3">
      <c r="A427" s="5" t="s">
        <v>844</v>
      </c>
      <c r="B427" s="7" t="s">
        <v>845</v>
      </c>
      <c r="C427" s="6">
        <v>1.1299999999999999</v>
      </c>
      <c r="D427" s="16">
        <v>0.91</v>
      </c>
      <c r="E427" s="20">
        <f>+C427*0.91</f>
        <v>1.0283</v>
      </c>
    </row>
    <row r="428" spans="1:5" ht="15.75" thickBot="1" x14ac:dyDescent="0.3">
      <c r="A428" s="5" t="s">
        <v>846</v>
      </c>
      <c r="B428" s="7" t="s">
        <v>847</v>
      </c>
      <c r="C428" s="6">
        <v>6.73</v>
      </c>
      <c r="D428" s="16">
        <v>1</v>
      </c>
      <c r="E428" s="19">
        <v>6.73</v>
      </c>
    </row>
    <row r="429" spans="1:5" ht="15.75" thickBot="1" x14ac:dyDescent="0.3">
      <c r="A429" s="5" t="s">
        <v>848</v>
      </c>
      <c r="B429" s="7" t="s">
        <v>849</v>
      </c>
      <c r="C429" s="6">
        <v>4.12</v>
      </c>
      <c r="D429" s="16">
        <v>1</v>
      </c>
      <c r="E429" s="19">
        <v>4.12</v>
      </c>
    </row>
    <row r="430" spans="1:5" ht="15.75" thickBot="1" x14ac:dyDescent="0.3">
      <c r="A430" s="5" t="s">
        <v>850</v>
      </c>
      <c r="B430" s="7" t="s">
        <v>851</v>
      </c>
      <c r="C430" s="6">
        <v>2.4700000000000002</v>
      </c>
      <c r="D430" s="16">
        <v>1</v>
      </c>
      <c r="E430" s="19">
        <v>2.4700000000000002</v>
      </c>
    </row>
    <row r="431" spans="1:5" ht="15.75" thickBot="1" x14ac:dyDescent="0.3">
      <c r="A431" s="5" t="s">
        <v>852</v>
      </c>
      <c r="B431" s="7" t="s">
        <v>853</v>
      </c>
      <c r="C431" s="6">
        <v>3.78</v>
      </c>
      <c r="D431" s="16">
        <v>1</v>
      </c>
      <c r="E431" s="19">
        <v>3.78</v>
      </c>
    </row>
    <row r="432" spans="1:5" ht="15.75" thickBot="1" x14ac:dyDescent="0.3">
      <c r="A432" s="5" t="s">
        <v>854</v>
      </c>
      <c r="B432" s="7" t="s">
        <v>855</v>
      </c>
      <c r="C432" s="6">
        <v>1.67</v>
      </c>
      <c r="D432" s="16">
        <v>1</v>
      </c>
      <c r="E432" s="19">
        <v>1.67</v>
      </c>
    </row>
    <row r="433" spans="1:5" ht="15.75" thickBot="1" x14ac:dyDescent="0.3">
      <c r="A433" s="5" t="s">
        <v>856</v>
      </c>
      <c r="B433" s="7" t="s">
        <v>857</v>
      </c>
      <c r="C433" s="6">
        <v>5.05</v>
      </c>
      <c r="D433" s="16">
        <v>1</v>
      </c>
      <c r="E433" s="19">
        <v>5.05</v>
      </c>
    </row>
    <row r="434" spans="1:5" ht="15.75" thickBot="1" x14ac:dyDescent="0.3">
      <c r="A434" s="5" t="s">
        <v>858</v>
      </c>
      <c r="B434" s="7" t="s">
        <v>859</v>
      </c>
      <c r="C434" s="6">
        <v>3.72</v>
      </c>
      <c r="D434" s="16">
        <v>1</v>
      </c>
      <c r="E434" s="19">
        <v>3.72</v>
      </c>
    </row>
    <row r="435" spans="1:5" ht="15.75" thickBot="1" x14ac:dyDescent="0.3">
      <c r="A435" s="5" t="s">
        <v>860</v>
      </c>
      <c r="B435" s="7" t="s">
        <v>861</v>
      </c>
      <c r="C435" s="6">
        <v>1.58</v>
      </c>
      <c r="D435" s="16">
        <v>1</v>
      </c>
      <c r="E435" s="19">
        <v>1.58</v>
      </c>
    </row>
    <row r="436" spans="1:5" ht="15.75" thickBot="1" x14ac:dyDescent="0.3">
      <c r="A436" s="5" t="s">
        <v>862</v>
      </c>
      <c r="B436" s="7" t="s">
        <v>863</v>
      </c>
      <c r="C436" s="6">
        <v>0.19</v>
      </c>
      <c r="D436" s="16">
        <v>1</v>
      </c>
      <c r="E436" s="19">
        <v>0.19</v>
      </c>
    </row>
    <row r="437" spans="1:5" ht="15.75" thickBot="1" x14ac:dyDescent="0.3">
      <c r="A437" s="5" t="s">
        <v>864</v>
      </c>
      <c r="B437" s="7" t="s">
        <v>865</v>
      </c>
      <c r="C437" s="6">
        <v>2.0099999999999998</v>
      </c>
      <c r="D437" s="16">
        <v>1</v>
      </c>
      <c r="E437" s="19">
        <v>2.0099999999999998</v>
      </c>
    </row>
    <row r="438" spans="1:5" ht="15.75" thickBot="1" x14ac:dyDescent="0.3">
      <c r="A438" s="5" t="s">
        <v>866</v>
      </c>
      <c r="B438" s="7" t="s">
        <v>867</v>
      </c>
      <c r="C438" s="6">
        <v>1.08</v>
      </c>
      <c r="D438" s="16">
        <v>1</v>
      </c>
      <c r="E438" s="23">
        <v>1.08</v>
      </c>
    </row>
    <row r="439" spans="1:5" ht="15.75" thickBot="1" x14ac:dyDescent="0.3">
      <c r="A439" s="5" t="s">
        <v>868</v>
      </c>
      <c r="B439" s="7" t="s">
        <v>869</v>
      </c>
      <c r="C439" s="6">
        <v>1.07</v>
      </c>
      <c r="D439" s="16">
        <v>1</v>
      </c>
      <c r="E439" s="19">
        <v>1.07</v>
      </c>
    </row>
    <row r="440" spans="1:5" ht="15.75" thickBot="1" x14ac:dyDescent="0.3">
      <c r="A440" s="5" t="s">
        <v>870</v>
      </c>
      <c r="B440" s="7" t="s">
        <v>871</v>
      </c>
      <c r="C440" s="6">
        <v>0.4</v>
      </c>
      <c r="D440" s="16">
        <v>1.56</v>
      </c>
      <c r="E440" s="20">
        <f>+C440*1.56</f>
        <v>0.62400000000000011</v>
      </c>
    </row>
    <row r="441" spans="1:5" ht="15.75" thickBot="1" x14ac:dyDescent="0.3">
      <c r="A441" s="5" t="s">
        <v>872</v>
      </c>
      <c r="B441" s="7" t="s">
        <v>873</v>
      </c>
      <c r="C441" s="6">
        <v>2.0699999999999998</v>
      </c>
      <c r="D441" s="16">
        <v>1</v>
      </c>
      <c r="E441" s="19">
        <v>2.0699999999999998</v>
      </c>
    </row>
    <row r="442" spans="1:5" ht="15.75" thickBot="1" x14ac:dyDescent="0.3">
      <c r="A442" s="5" t="s">
        <v>874</v>
      </c>
      <c r="B442" s="7" t="s">
        <v>875</v>
      </c>
      <c r="C442" s="6">
        <v>0.66</v>
      </c>
      <c r="D442" s="16">
        <v>1.1299999999999999</v>
      </c>
      <c r="E442" s="20">
        <f>+C442*1.13</f>
        <v>0.74580000000000002</v>
      </c>
    </row>
    <row r="443" spans="1:5" ht="15.75" thickBot="1" x14ac:dyDescent="0.3">
      <c r="A443" s="5" t="s">
        <v>876</v>
      </c>
      <c r="B443" s="7" t="s">
        <v>877</v>
      </c>
      <c r="C443" s="6">
        <v>1.75</v>
      </c>
      <c r="D443" s="16">
        <v>1</v>
      </c>
      <c r="E443" s="19">
        <v>1.75</v>
      </c>
    </row>
    <row r="444" spans="1:5" ht="15.75" thickBot="1" x14ac:dyDescent="0.3">
      <c r="A444" s="5" t="s">
        <v>878</v>
      </c>
      <c r="B444" s="7" t="s">
        <v>879</v>
      </c>
      <c r="C444" s="6">
        <v>0.48</v>
      </c>
      <c r="D444" s="16">
        <v>0.85</v>
      </c>
      <c r="E444" s="20">
        <f>+C444*0.85</f>
        <v>0.40799999999999997</v>
      </c>
    </row>
    <row r="445" spans="1:5" ht="15.75" thickBot="1" x14ac:dyDescent="0.3">
      <c r="A445" s="5" t="s">
        <v>880</v>
      </c>
      <c r="B445" s="7" t="s">
        <v>881</v>
      </c>
      <c r="C445" s="6">
        <v>0.79</v>
      </c>
      <c r="D445" s="16">
        <v>1.18</v>
      </c>
      <c r="E445" s="20">
        <f>+C445*1.18</f>
        <v>0.93220000000000003</v>
      </c>
    </row>
    <row r="446" spans="1:5" ht="15.75" thickBot="1" x14ac:dyDescent="0.3">
      <c r="A446" s="5" t="s">
        <v>882</v>
      </c>
      <c r="B446" s="7" t="s">
        <v>883</v>
      </c>
      <c r="C446" s="6">
        <v>0.79</v>
      </c>
      <c r="D446" s="16">
        <v>0.86</v>
      </c>
      <c r="E446" s="20">
        <f>+C446*0.86</f>
        <v>0.6794</v>
      </c>
    </row>
    <row r="447" spans="1:5" ht="15.75" thickBot="1" x14ac:dyDescent="0.3">
      <c r="A447" s="5" t="s">
        <v>884</v>
      </c>
      <c r="B447" s="7" t="s">
        <v>885</v>
      </c>
      <c r="C447" s="6">
        <v>2.23</v>
      </c>
      <c r="D447" s="16">
        <v>1</v>
      </c>
      <c r="E447" s="19">
        <v>2.23</v>
      </c>
    </row>
    <row r="448" spans="1:5" ht="15.75" thickBot="1" x14ac:dyDescent="0.3">
      <c r="A448" s="5" t="s">
        <v>886</v>
      </c>
      <c r="B448" s="7" t="s">
        <v>887</v>
      </c>
      <c r="C448" s="6">
        <v>1.02</v>
      </c>
      <c r="D448" s="16">
        <v>1.1599999999999999</v>
      </c>
      <c r="E448" s="20">
        <f>+C448*1.16</f>
        <v>1.1832</v>
      </c>
    </row>
    <row r="449" spans="1:5" ht="15.75" thickBot="1" x14ac:dyDescent="0.3">
      <c r="A449" s="5" t="s">
        <v>888</v>
      </c>
      <c r="B449" s="7" t="s">
        <v>889</v>
      </c>
      <c r="C449" s="6">
        <v>1.02</v>
      </c>
      <c r="D449" s="16">
        <v>0.8</v>
      </c>
      <c r="E449" s="20">
        <f>+C449*0.8</f>
        <v>0.81600000000000006</v>
      </c>
    </row>
    <row r="450" spans="1:5" ht="15.75" thickBot="1" x14ac:dyDescent="0.3">
      <c r="A450" s="5" t="s">
        <v>890</v>
      </c>
      <c r="B450" s="7" t="s">
        <v>891</v>
      </c>
      <c r="C450" s="6">
        <v>3.46</v>
      </c>
      <c r="D450" s="16">
        <v>1</v>
      </c>
      <c r="E450" s="19">
        <v>3.46</v>
      </c>
    </row>
    <row r="451" spans="1:5" ht="15.75" thickBot="1" x14ac:dyDescent="0.3">
      <c r="A451" s="5" t="s">
        <v>892</v>
      </c>
      <c r="B451" s="7" t="s">
        <v>893</v>
      </c>
      <c r="C451" s="6">
        <v>1.95</v>
      </c>
      <c r="D451" s="16">
        <v>1</v>
      </c>
      <c r="E451" s="19">
        <v>1.95</v>
      </c>
    </row>
    <row r="452" spans="1:5" ht="15.75" thickBot="1" x14ac:dyDescent="0.3">
      <c r="A452" s="5" t="s">
        <v>894</v>
      </c>
      <c r="B452" s="7" t="s">
        <v>895</v>
      </c>
      <c r="C452" s="6">
        <v>1.95</v>
      </c>
      <c r="D452" s="16">
        <v>1</v>
      </c>
      <c r="E452" s="19">
        <v>1.95</v>
      </c>
    </row>
    <row r="453" spans="1:5" ht="57.75" customHeight="1" thickBot="1" x14ac:dyDescent="0.3">
      <c r="A453" s="8">
        <v>10</v>
      </c>
      <c r="B453" s="13" t="s">
        <v>896</v>
      </c>
      <c r="C453" s="10"/>
      <c r="D453" s="17"/>
      <c r="E453" s="19"/>
    </row>
    <row r="454" spans="1:5" ht="15.75" thickBot="1" x14ac:dyDescent="0.3">
      <c r="A454" s="5" t="s">
        <v>897</v>
      </c>
      <c r="B454" s="7" t="s">
        <v>898</v>
      </c>
      <c r="C454" s="6">
        <v>8.4499999999999993</v>
      </c>
      <c r="D454" s="16">
        <v>1</v>
      </c>
      <c r="E454" s="19">
        <v>8.4499999999999993</v>
      </c>
    </row>
    <row r="455" spans="1:5" ht="15.75" thickBot="1" x14ac:dyDescent="0.3">
      <c r="A455" s="5" t="s">
        <v>899</v>
      </c>
      <c r="B455" s="7" t="s">
        <v>900</v>
      </c>
      <c r="C455" s="6">
        <v>3.93</v>
      </c>
      <c r="D455" s="16">
        <v>1</v>
      </c>
      <c r="E455" s="19">
        <v>3.93</v>
      </c>
    </row>
    <row r="456" spans="1:5" ht="15.75" thickBot="1" x14ac:dyDescent="0.3">
      <c r="A456" s="5" t="s">
        <v>901</v>
      </c>
      <c r="B456" s="7" t="s">
        <v>902</v>
      </c>
      <c r="C456" s="6">
        <v>4.8899999999999997</v>
      </c>
      <c r="D456" s="16">
        <v>1</v>
      </c>
      <c r="E456" s="19">
        <v>4.8899999999999997</v>
      </c>
    </row>
    <row r="457" spans="1:5" ht="15.75" thickBot="1" x14ac:dyDescent="0.3">
      <c r="A457" s="5" t="s">
        <v>903</v>
      </c>
      <c r="B457" s="7" t="s">
        <v>904</v>
      </c>
      <c r="C457" s="6">
        <v>3.34</v>
      </c>
      <c r="D457" s="16">
        <v>1</v>
      </c>
      <c r="E457" s="19">
        <v>3.34</v>
      </c>
    </row>
    <row r="458" spans="1:5" ht="15.75" thickBot="1" x14ac:dyDescent="0.3">
      <c r="A458" s="5" t="s">
        <v>905</v>
      </c>
      <c r="B458" s="7" t="s">
        <v>906</v>
      </c>
      <c r="C458" s="6">
        <v>3.83</v>
      </c>
      <c r="D458" s="16">
        <v>1</v>
      </c>
      <c r="E458" s="19">
        <v>3.83</v>
      </c>
    </row>
    <row r="459" spans="1:5" ht="15.75" thickBot="1" x14ac:dyDescent="0.3">
      <c r="A459" s="5" t="s">
        <v>907</v>
      </c>
      <c r="B459" s="7" t="s">
        <v>908</v>
      </c>
      <c r="C459" s="6">
        <v>3.61</v>
      </c>
      <c r="D459" s="16">
        <v>1</v>
      </c>
      <c r="E459" s="19">
        <v>3.61</v>
      </c>
    </row>
    <row r="460" spans="1:5" ht="15.75" thickBot="1" x14ac:dyDescent="0.3">
      <c r="A460" s="5" t="s">
        <v>909</v>
      </c>
      <c r="B460" s="7" t="s">
        <v>910</v>
      </c>
      <c r="C460" s="6">
        <v>1.8</v>
      </c>
      <c r="D460" s="16">
        <v>1</v>
      </c>
      <c r="E460" s="19">
        <v>1.8</v>
      </c>
    </row>
    <row r="461" spans="1:5" ht="15.75" thickBot="1" x14ac:dyDescent="0.3">
      <c r="A461" s="5" t="s">
        <v>911</v>
      </c>
      <c r="B461" s="7" t="s">
        <v>912</v>
      </c>
      <c r="C461" s="6">
        <v>3.51</v>
      </c>
      <c r="D461" s="16">
        <v>1</v>
      </c>
      <c r="E461" s="19">
        <v>3.51</v>
      </c>
    </row>
    <row r="462" spans="1:5" ht="15.75" thickBot="1" x14ac:dyDescent="0.3">
      <c r="A462" s="5" t="s">
        <v>913</v>
      </c>
      <c r="B462" s="7" t="s">
        <v>914</v>
      </c>
      <c r="C462" s="6">
        <v>1.32</v>
      </c>
      <c r="D462" s="16">
        <v>1</v>
      </c>
      <c r="E462" s="19">
        <v>1.32</v>
      </c>
    </row>
    <row r="463" spans="1:5" ht="15.75" thickBot="1" x14ac:dyDescent="0.3">
      <c r="A463" s="5" t="s">
        <v>915</v>
      </c>
      <c r="B463" s="7" t="s">
        <v>916</v>
      </c>
      <c r="C463" s="6">
        <v>2.84</v>
      </c>
      <c r="D463" s="16">
        <v>1</v>
      </c>
      <c r="E463" s="23">
        <v>2.84</v>
      </c>
    </row>
    <row r="464" spans="1:5" ht="15.75" thickBot="1" x14ac:dyDescent="0.3">
      <c r="A464" s="5" t="s">
        <v>917</v>
      </c>
      <c r="B464" s="7" t="s">
        <v>918</v>
      </c>
      <c r="C464" s="6">
        <v>1.66</v>
      </c>
      <c r="D464" s="16">
        <v>1</v>
      </c>
      <c r="E464" s="19">
        <v>1.66</v>
      </c>
    </row>
    <row r="465" spans="1:5" ht="15.75" thickBot="1" x14ac:dyDescent="0.3">
      <c r="A465" s="5" t="s">
        <v>919</v>
      </c>
      <c r="B465" s="7" t="s">
        <v>920</v>
      </c>
      <c r="C465" s="6">
        <v>1.62</v>
      </c>
      <c r="D465" s="16">
        <v>1</v>
      </c>
      <c r="E465" s="19">
        <v>1.62</v>
      </c>
    </row>
    <row r="466" spans="1:5" ht="15.75" thickBot="1" x14ac:dyDescent="0.3">
      <c r="A466" s="5" t="s">
        <v>921</v>
      </c>
      <c r="B466" s="7" t="s">
        <v>922</v>
      </c>
      <c r="C466" s="6">
        <v>1.1100000000000001</v>
      </c>
      <c r="D466" s="16">
        <v>0.8</v>
      </c>
      <c r="E466" s="20">
        <f>+C466*0.8</f>
        <v>0.88800000000000012</v>
      </c>
    </row>
    <row r="467" spans="1:5" ht="15.75" thickBot="1" x14ac:dyDescent="0.3">
      <c r="A467" s="5" t="s">
        <v>923</v>
      </c>
      <c r="B467" s="7" t="s">
        <v>924</v>
      </c>
      <c r="C467" s="6">
        <v>6.02</v>
      </c>
      <c r="D467" s="16">
        <v>1</v>
      </c>
      <c r="E467" s="19">
        <v>6.02</v>
      </c>
    </row>
    <row r="468" spans="1:5" ht="15.75" thickBot="1" x14ac:dyDescent="0.3">
      <c r="A468" s="5" t="s">
        <v>925</v>
      </c>
      <c r="B468" s="7" t="s">
        <v>926</v>
      </c>
      <c r="C468" s="6">
        <v>3.26</v>
      </c>
      <c r="D468" s="16">
        <v>1</v>
      </c>
      <c r="E468" s="19">
        <v>3.26</v>
      </c>
    </row>
    <row r="469" spans="1:5" ht="15.75" thickBot="1" x14ac:dyDescent="0.3">
      <c r="A469" s="5" t="s">
        <v>927</v>
      </c>
      <c r="B469" s="7" t="s">
        <v>928</v>
      </c>
      <c r="C469" s="6">
        <v>1.38</v>
      </c>
      <c r="D469" s="16">
        <v>1.36</v>
      </c>
      <c r="E469" s="20">
        <f>+C469*1.36</f>
        <v>1.8768</v>
      </c>
    </row>
    <row r="470" spans="1:5" ht="15.75" thickBot="1" x14ac:dyDescent="0.3">
      <c r="A470" s="5" t="s">
        <v>929</v>
      </c>
      <c r="B470" s="7" t="s">
        <v>930</v>
      </c>
      <c r="C470" s="6">
        <v>6.11</v>
      </c>
      <c r="D470" s="16">
        <v>1</v>
      </c>
      <c r="E470" s="19">
        <v>6.11</v>
      </c>
    </row>
    <row r="471" spans="1:5" ht="15.75" thickBot="1" x14ac:dyDescent="0.3">
      <c r="A471" s="5" t="s">
        <v>931</v>
      </c>
      <c r="B471" s="7" t="s">
        <v>932</v>
      </c>
      <c r="C471" s="6">
        <v>2.13</v>
      </c>
      <c r="D471" s="16">
        <v>1.08</v>
      </c>
      <c r="E471" s="20">
        <f>+C471*1.08</f>
        <v>2.3004000000000002</v>
      </c>
    </row>
    <row r="472" spans="1:5" ht="15.75" thickBot="1" x14ac:dyDescent="0.3">
      <c r="A472" s="5" t="s">
        <v>933</v>
      </c>
      <c r="B472" s="7" t="s">
        <v>934</v>
      </c>
      <c r="C472" s="6">
        <v>2.13</v>
      </c>
      <c r="D472" s="16">
        <v>1.18</v>
      </c>
      <c r="E472" s="20">
        <f>+C472*1.18</f>
        <v>2.5133999999999999</v>
      </c>
    </row>
    <row r="473" spans="1:5" ht="15.75" thickBot="1" x14ac:dyDescent="0.3">
      <c r="A473" s="5" t="s">
        <v>935</v>
      </c>
      <c r="B473" s="7" t="s">
        <v>936</v>
      </c>
      <c r="C473" s="6">
        <v>2.2599999999999998</v>
      </c>
      <c r="D473" s="16">
        <v>1</v>
      </c>
      <c r="E473" s="19">
        <v>2.2599999999999998</v>
      </c>
    </row>
    <row r="474" spans="1:5" ht="15.75" thickBot="1" x14ac:dyDescent="0.3">
      <c r="A474" s="5" t="s">
        <v>937</v>
      </c>
      <c r="B474" s="7" t="s">
        <v>938</v>
      </c>
      <c r="C474" s="6">
        <v>0.95</v>
      </c>
      <c r="D474" s="16">
        <v>1.75</v>
      </c>
      <c r="E474" s="20">
        <f>+C474*1.75</f>
        <v>1.6624999999999999</v>
      </c>
    </row>
    <row r="475" spans="1:5" ht="15.75" thickBot="1" x14ac:dyDescent="0.3">
      <c r="A475" s="5" t="s">
        <v>939</v>
      </c>
      <c r="B475" s="7" t="s">
        <v>940</v>
      </c>
      <c r="C475" s="6">
        <v>3.48</v>
      </c>
      <c r="D475" s="16">
        <v>1</v>
      </c>
      <c r="E475" s="19">
        <v>3.48</v>
      </c>
    </row>
    <row r="476" spans="1:5" ht="15.75" thickBot="1" x14ac:dyDescent="0.3">
      <c r="A476" s="5" t="s">
        <v>941</v>
      </c>
      <c r="B476" s="7" t="s">
        <v>942</v>
      </c>
      <c r="C476" s="6">
        <v>1.81</v>
      </c>
      <c r="D476" s="16">
        <v>1.62</v>
      </c>
      <c r="E476" s="20">
        <f>+C476*1.62</f>
        <v>2.9322000000000004</v>
      </c>
    </row>
    <row r="477" spans="1:5" ht="15.75" thickBot="1" x14ac:dyDescent="0.3">
      <c r="A477" s="5" t="s">
        <v>943</v>
      </c>
      <c r="B477" s="7" t="s">
        <v>944</v>
      </c>
      <c r="C477" s="6">
        <v>0.79</v>
      </c>
      <c r="D477" s="16">
        <v>1.55</v>
      </c>
      <c r="E477" s="20">
        <f>+C477*1.55</f>
        <v>1.2245000000000001</v>
      </c>
    </row>
    <row r="478" spans="1:5" ht="15.75" thickBot="1" x14ac:dyDescent="0.3">
      <c r="A478" s="5" t="s">
        <v>945</v>
      </c>
      <c r="B478" s="7" t="s">
        <v>946</v>
      </c>
      <c r="C478" s="6">
        <v>1.2</v>
      </c>
      <c r="D478" s="16">
        <v>1.46</v>
      </c>
      <c r="E478" s="20">
        <f>+C478*1.46</f>
        <v>1.752</v>
      </c>
    </row>
    <row r="479" spans="1:5" ht="15.75" thickBot="1" x14ac:dyDescent="0.3">
      <c r="A479" s="5" t="s">
        <v>947</v>
      </c>
      <c r="B479" s="7" t="s">
        <v>948</v>
      </c>
      <c r="C479" s="6">
        <v>0.24</v>
      </c>
      <c r="D479" s="16">
        <v>1.76</v>
      </c>
      <c r="E479" s="20">
        <f>+C479*1.76</f>
        <v>0.4224</v>
      </c>
    </row>
    <row r="480" spans="1:5" ht="15.75" thickBot="1" x14ac:dyDescent="0.3">
      <c r="A480" s="5" t="s">
        <v>949</v>
      </c>
      <c r="B480" s="7" t="s">
        <v>950</v>
      </c>
      <c r="C480" s="6">
        <v>2.2400000000000002</v>
      </c>
      <c r="D480" s="16">
        <v>1.29</v>
      </c>
      <c r="E480" s="20">
        <f>+C480*1.29</f>
        <v>2.8896000000000002</v>
      </c>
    </row>
    <row r="481" spans="1:5" ht="15.75" thickBot="1" x14ac:dyDescent="0.3">
      <c r="A481" s="5" t="s">
        <v>951</v>
      </c>
      <c r="B481" s="7" t="s">
        <v>952</v>
      </c>
      <c r="C481" s="6">
        <v>1.04</v>
      </c>
      <c r="D481" s="16">
        <v>1</v>
      </c>
      <c r="E481" s="19">
        <v>1.04</v>
      </c>
    </row>
    <row r="482" spans="1:5" ht="62.25" customHeight="1" thickBot="1" x14ac:dyDescent="0.3">
      <c r="A482" s="8">
        <v>11</v>
      </c>
      <c r="B482" s="13" t="s">
        <v>953</v>
      </c>
      <c r="C482" s="10"/>
      <c r="D482" s="17"/>
      <c r="E482" s="19"/>
    </row>
    <row r="483" spans="1:5" ht="15.75" thickBot="1" x14ac:dyDescent="0.3">
      <c r="A483" s="5" t="s">
        <v>954</v>
      </c>
      <c r="B483" s="7" t="s">
        <v>955</v>
      </c>
      <c r="C483" s="6">
        <v>5.5</v>
      </c>
      <c r="D483" s="16">
        <v>1</v>
      </c>
      <c r="E483" s="19">
        <v>5.5</v>
      </c>
    </row>
    <row r="484" spans="1:5" ht="15.75" thickBot="1" x14ac:dyDescent="0.3">
      <c r="A484" s="5" t="s">
        <v>956</v>
      </c>
      <c r="B484" s="7" t="s">
        <v>957</v>
      </c>
      <c r="C484" s="6">
        <v>1.18</v>
      </c>
      <c r="D484" s="16">
        <v>1</v>
      </c>
      <c r="E484" s="19">
        <v>1.18</v>
      </c>
    </row>
    <row r="485" spans="1:5" ht="15.75" thickBot="1" x14ac:dyDescent="0.3">
      <c r="A485" s="5" t="s">
        <v>958</v>
      </c>
      <c r="B485" s="7" t="s">
        <v>959</v>
      </c>
      <c r="C485" s="6">
        <v>7.17</v>
      </c>
      <c r="D485" s="16">
        <v>1</v>
      </c>
      <c r="E485" s="19">
        <v>7.17</v>
      </c>
    </row>
    <row r="486" spans="1:5" ht="15.75" thickBot="1" x14ac:dyDescent="0.3">
      <c r="A486" s="5" t="s">
        <v>960</v>
      </c>
      <c r="B486" s="7" t="s">
        <v>961</v>
      </c>
      <c r="C486" s="6">
        <v>4.7699999999999996</v>
      </c>
      <c r="D486" s="16">
        <v>1</v>
      </c>
      <c r="E486" s="19">
        <v>4.7699999999999996</v>
      </c>
    </row>
    <row r="487" spans="1:5" ht="15.75" thickBot="1" x14ac:dyDescent="0.3">
      <c r="A487" s="5" t="s">
        <v>962</v>
      </c>
      <c r="B487" s="7" t="s">
        <v>963</v>
      </c>
      <c r="C487" s="6">
        <v>3.2</v>
      </c>
      <c r="D487" s="16">
        <v>1.26</v>
      </c>
      <c r="E487" s="20">
        <f>+C487*1.26</f>
        <v>4.032</v>
      </c>
    </row>
    <row r="488" spans="1:5" ht="15.75" thickBot="1" x14ac:dyDescent="0.3">
      <c r="A488" s="5" t="s">
        <v>964</v>
      </c>
      <c r="B488" s="7" t="s">
        <v>965</v>
      </c>
      <c r="C488" s="6">
        <v>5.33</v>
      </c>
      <c r="D488" s="16">
        <v>1</v>
      </c>
      <c r="E488" s="19">
        <v>5.33</v>
      </c>
    </row>
    <row r="489" spans="1:5" ht="15.75" thickBot="1" x14ac:dyDescent="0.3">
      <c r="A489" s="5" t="s">
        <v>966</v>
      </c>
      <c r="B489" s="7" t="s">
        <v>967</v>
      </c>
      <c r="C489" s="6">
        <v>3.2</v>
      </c>
      <c r="D489" s="16">
        <v>1</v>
      </c>
      <c r="E489" s="19">
        <v>3.2</v>
      </c>
    </row>
    <row r="490" spans="1:5" ht="15.75" thickBot="1" x14ac:dyDescent="0.3">
      <c r="A490" s="5" t="s">
        <v>968</v>
      </c>
      <c r="B490" s="7" t="s">
        <v>969</v>
      </c>
      <c r="C490" s="6">
        <v>1.84</v>
      </c>
      <c r="D490" s="16">
        <v>1.1599999999999999</v>
      </c>
      <c r="E490" s="20">
        <f>+C490*1.16</f>
        <v>2.1343999999999999</v>
      </c>
    </row>
    <row r="491" spans="1:5" ht="15.75" thickBot="1" x14ac:dyDescent="0.3">
      <c r="A491" s="5" t="s">
        <v>970</v>
      </c>
      <c r="B491" s="7" t="s">
        <v>971</v>
      </c>
      <c r="C491" s="6">
        <v>3.61</v>
      </c>
      <c r="D491" s="16">
        <v>1</v>
      </c>
      <c r="E491" s="19">
        <v>3.61</v>
      </c>
    </row>
    <row r="492" spans="1:5" ht="15.75" thickBot="1" x14ac:dyDescent="0.3">
      <c r="A492" s="5" t="s">
        <v>972</v>
      </c>
      <c r="B492" s="7" t="s">
        <v>973</v>
      </c>
      <c r="C492" s="6">
        <v>1.31</v>
      </c>
      <c r="D492" s="16">
        <v>1</v>
      </c>
      <c r="E492" s="19">
        <v>1.31</v>
      </c>
    </row>
    <row r="493" spans="1:5" ht="15.75" thickBot="1" x14ac:dyDescent="0.3">
      <c r="A493" s="5" t="s">
        <v>974</v>
      </c>
      <c r="B493" s="7" t="s">
        <v>975</v>
      </c>
      <c r="C493" s="6">
        <v>3.27</v>
      </c>
      <c r="D493" s="16">
        <v>1</v>
      </c>
      <c r="E493" s="19">
        <v>3.27</v>
      </c>
    </row>
    <row r="494" spans="1:5" ht="15.75" thickBot="1" x14ac:dyDescent="0.3">
      <c r="A494" s="5" t="s">
        <v>976</v>
      </c>
      <c r="B494" s="7" t="s">
        <v>977</v>
      </c>
      <c r="C494" s="6">
        <v>1.2</v>
      </c>
      <c r="D494" s="16">
        <v>1.31</v>
      </c>
      <c r="E494" s="20">
        <f>+C494*1.31</f>
        <v>1.5720000000000001</v>
      </c>
    </row>
    <row r="495" spans="1:5" ht="15.75" thickBot="1" x14ac:dyDescent="0.3">
      <c r="A495" s="5" t="s">
        <v>978</v>
      </c>
      <c r="B495" s="7" t="s">
        <v>979</v>
      </c>
      <c r="C495" s="6">
        <v>1.64</v>
      </c>
      <c r="D495" s="16">
        <v>1</v>
      </c>
      <c r="E495" s="19">
        <v>1.64</v>
      </c>
    </row>
    <row r="496" spans="1:5" ht="15.75" thickBot="1" x14ac:dyDescent="0.3">
      <c r="A496" s="5" t="s">
        <v>980</v>
      </c>
      <c r="B496" s="7" t="s">
        <v>981</v>
      </c>
      <c r="C496" s="6">
        <v>0.77</v>
      </c>
      <c r="D496" s="16">
        <v>1</v>
      </c>
      <c r="E496" s="19">
        <v>0.77</v>
      </c>
    </row>
    <row r="497" spans="1:5" ht="15.75" thickBot="1" x14ac:dyDescent="0.3">
      <c r="A497" s="5" t="s">
        <v>982</v>
      </c>
      <c r="B497" s="7" t="s">
        <v>983</v>
      </c>
      <c r="C497" s="6">
        <v>1.49</v>
      </c>
      <c r="D497" s="16">
        <v>1</v>
      </c>
      <c r="E497" s="19">
        <v>1.49</v>
      </c>
    </row>
    <row r="498" spans="1:5" ht="15.75" thickBot="1" x14ac:dyDescent="0.3">
      <c r="A498" s="5" t="s">
        <v>984</v>
      </c>
      <c r="B498" s="7" t="s">
        <v>985</v>
      </c>
      <c r="C498" s="6">
        <v>1.02</v>
      </c>
      <c r="D498" s="16">
        <v>0.93</v>
      </c>
      <c r="E498" s="20">
        <f>+C498*0.93</f>
        <v>0.94860000000000011</v>
      </c>
    </row>
    <row r="499" spans="1:5" ht="15.75" thickBot="1" x14ac:dyDescent="0.3">
      <c r="A499" s="5" t="s">
        <v>986</v>
      </c>
      <c r="B499" s="7" t="s">
        <v>987</v>
      </c>
      <c r="C499" s="6">
        <v>6.2</v>
      </c>
      <c r="D499" s="16">
        <v>1</v>
      </c>
      <c r="E499" s="19">
        <v>6.2</v>
      </c>
    </row>
    <row r="500" spans="1:5" ht="15.75" thickBot="1" x14ac:dyDescent="0.3">
      <c r="A500" s="5" t="s">
        <v>988</v>
      </c>
      <c r="B500" s="7" t="s">
        <v>989</v>
      </c>
      <c r="C500" s="6">
        <v>2.0499999999999998</v>
      </c>
      <c r="D500" s="16">
        <v>1</v>
      </c>
      <c r="E500" s="19">
        <v>2.0499999999999998</v>
      </c>
    </row>
    <row r="501" spans="1:5" ht="15.75" thickBot="1" x14ac:dyDescent="0.3">
      <c r="A501" s="5" t="s">
        <v>990</v>
      </c>
      <c r="B501" s="7" t="s">
        <v>991</v>
      </c>
      <c r="C501" s="6">
        <v>1.42</v>
      </c>
      <c r="D501" s="16">
        <v>0.8</v>
      </c>
      <c r="E501" s="24">
        <f>+C501*0.8</f>
        <v>1.1359999999999999</v>
      </c>
    </row>
    <row r="502" spans="1:5" ht="15.75" thickBot="1" x14ac:dyDescent="0.3">
      <c r="A502" s="5" t="s">
        <v>992</v>
      </c>
      <c r="B502" s="7" t="s">
        <v>993</v>
      </c>
      <c r="C502" s="6">
        <v>0.83</v>
      </c>
      <c r="D502" s="16">
        <v>1</v>
      </c>
      <c r="E502" s="19">
        <v>0.83</v>
      </c>
    </row>
    <row r="503" spans="1:5" ht="15.75" thickBot="1" x14ac:dyDescent="0.3">
      <c r="A503" s="5" t="s">
        <v>994</v>
      </c>
      <c r="B503" s="7" t="s">
        <v>995</v>
      </c>
      <c r="C503" s="6">
        <v>0.83</v>
      </c>
      <c r="D503" s="16">
        <v>1.5</v>
      </c>
      <c r="E503" s="20">
        <f>+C503*1.5</f>
        <v>1.2449999999999999</v>
      </c>
    </row>
    <row r="504" spans="1:5" ht="15.75" thickBot="1" x14ac:dyDescent="0.3">
      <c r="A504" s="5" t="s">
        <v>996</v>
      </c>
      <c r="B504" s="7" t="s">
        <v>997</v>
      </c>
      <c r="C504" s="6">
        <v>0.66</v>
      </c>
      <c r="D504" s="16">
        <v>1</v>
      </c>
      <c r="E504" s="19">
        <v>0.66</v>
      </c>
    </row>
    <row r="505" spans="1:5" ht="15.75" thickBot="1" x14ac:dyDescent="0.3">
      <c r="A505" s="5" t="s">
        <v>998</v>
      </c>
      <c r="B505" s="7" t="s">
        <v>999</v>
      </c>
      <c r="C505" s="6">
        <v>3.43</v>
      </c>
      <c r="D505" s="16">
        <v>1</v>
      </c>
      <c r="E505" s="19">
        <v>3.43</v>
      </c>
    </row>
    <row r="506" spans="1:5" ht="15.75" thickBot="1" x14ac:dyDescent="0.3">
      <c r="A506" s="5" t="s">
        <v>1000</v>
      </c>
      <c r="B506" s="7" t="s">
        <v>1001</v>
      </c>
      <c r="C506" s="6">
        <v>1.61</v>
      </c>
      <c r="D506" s="16">
        <v>1</v>
      </c>
      <c r="E506" s="19">
        <v>1.61</v>
      </c>
    </row>
    <row r="507" spans="1:5" ht="15.75" thickBot="1" x14ac:dyDescent="0.3">
      <c r="A507" s="5" t="s">
        <v>1002</v>
      </c>
      <c r="B507" s="7" t="s">
        <v>1003</v>
      </c>
      <c r="C507" s="6">
        <v>1.07</v>
      </c>
      <c r="D507" s="16">
        <v>1.1599999999999999</v>
      </c>
      <c r="E507" s="20">
        <f>+C507*1.16</f>
        <v>1.2412000000000001</v>
      </c>
    </row>
    <row r="508" spans="1:5" ht="15.75" thickBot="1" x14ac:dyDescent="0.3">
      <c r="A508" s="5" t="s">
        <v>1004</v>
      </c>
      <c r="B508" s="7" t="s">
        <v>1005</v>
      </c>
      <c r="C508" s="6">
        <v>0.12</v>
      </c>
      <c r="D508" s="16">
        <v>1.63</v>
      </c>
      <c r="E508" s="20">
        <f>+C508*1.63</f>
        <v>0.19559999999999997</v>
      </c>
    </row>
    <row r="509" spans="1:5" ht="15.75" thickBot="1" x14ac:dyDescent="0.3">
      <c r="A509" s="5" t="s">
        <v>1006</v>
      </c>
      <c r="B509" s="7" t="s">
        <v>1007</v>
      </c>
      <c r="C509" s="6">
        <v>2.44</v>
      </c>
      <c r="D509" s="16">
        <v>1.1499999999999999</v>
      </c>
      <c r="E509" s="20">
        <f>+C509*1.15</f>
        <v>2.8059999999999996</v>
      </c>
    </row>
    <row r="510" spans="1:5" ht="15.75" thickBot="1" x14ac:dyDescent="0.3">
      <c r="A510" s="5" t="s">
        <v>1008</v>
      </c>
      <c r="B510" s="7" t="s">
        <v>1009</v>
      </c>
      <c r="C510" s="6">
        <v>0.57999999999999996</v>
      </c>
      <c r="D510" s="16">
        <v>1.43</v>
      </c>
      <c r="E510" s="20">
        <f>+C510*1.43</f>
        <v>0.82939999999999992</v>
      </c>
    </row>
    <row r="511" spans="1:5" ht="15.75" thickBot="1" x14ac:dyDescent="0.3">
      <c r="A511" s="5" t="s">
        <v>1010</v>
      </c>
      <c r="B511" s="7" t="s">
        <v>1011</v>
      </c>
      <c r="C511" s="6">
        <v>1.84</v>
      </c>
      <c r="D511" s="16">
        <v>1</v>
      </c>
      <c r="E511" s="19">
        <v>1.84</v>
      </c>
    </row>
    <row r="512" spans="1:5" ht="15.75" thickBot="1" x14ac:dyDescent="0.3">
      <c r="A512" s="5" t="s">
        <v>1012</v>
      </c>
      <c r="B512" s="7" t="s">
        <v>1013</v>
      </c>
      <c r="C512" s="6">
        <v>0.73</v>
      </c>
      <c r="D512" s="16">
        <v>1.07</v>
      </c>
      <c r="E512" s="20">
        <f>+C512*1.07</f>
        <v>0.78110000000000002</v>
      </c>
    </row>
    <row r="513" spans="1:5" ht="15.75" thickBot="1" x14ac:dyDescent="0.3">
      <c r="A513" s="5" t="s">
        <v>1014</v>
      </c>
      <c r="B513" s="7" t="s">
        <v>1015</v>
      </c>
      <c r="C513" s="6">
        <v>0.59</v>
      </c>
      <c r="D513" s="16">
        <v>1.92</v>
      </c>
      <c r="E513" s="20">
        <f>+C513*1.92</f>
        <v>1.1327999999999998</v>
      </c>
    </row>
    <row r="514" spans="1:5" ht="15.75" thickBot="1" x14ac:dyDescent="0.3">
      <c r="A514" s="5" t="s">
        <v>1016</v>
      </c>
      <c r="B514" s="7" t="s">
        <v>1017</v>
      </c>
      <c r="C514" s="6">
        <v>1.42</v>
      </c>
      <c r="D514" s="16">
        <v>1</v>
      </c>
      <c r="E514" s="19">
        <v>1.42</v>
      </c>
    </row>
    <row r="515" spans="1:5" ht="15.75" thickBot="1" x14ac:dyDescent="0.3">
      <c r="A515" s="5" t="s">
        <v>1018</v>
      </c>
      <c r="B515" s="7" t="s">
        <v>1019</v>
      </c>
      <c r="C515" s="6">
        <v>0.61</v>
      </c>
      <c r="D515" s="16">
        <v>1.51</v>
      </c>
      <c r="E515" s="20">
        <f>+C515*1.51</f>
        <v>0.92110000000000003</v>
      </c>
    </row>
    <row r="516" spans="1:5" ht="15.75" thickBot="1" x14ac:dyDescent="0.3">
      <c r="A516" s="5" t="s">
        <v>1020</v>
      </c>
      <c r="B516" s="7" t="s">
        <v>1021</v>
      </c>
      <c r="C516" s="6">
        <v>0.53</v>
      </c>
      <c r="D516" s="16">
        <v>0.8</v>
      </c>
      <c r="E516" s="20">
        <f>+C516*0.8</f>
        <v>0.42400000000000004</v>
      </c>
    </row>
    <row r="517" spans="1:5" ht="15.75" thickBot="1" x14ac:dyDescent="0.3">
      <c r="A517" s="5" t="s">
        <v>1022</v>
      </c>
      <c r="B517" s="7" t="s">
        <v>1023</v>
      </c>
      <c r="C517" s="6">
        <v>2.0099999999999998</v>
      </c>
      <c r="D517" s="16">
        <v>1.36</v>
      </c>
      <c r="E517" s="20">
        <f>+C517*1.36</f>
        <v>2.7336</v>
      </c>
    </row>
    <row r="518" spans="1:5" ht="15.75" thickBot="1" x14ac:dyDescent="0.3">
      <c r="A518" s="5" t="s">
        <v>1024</v>
      </c>
      <c r="B518" s="7" t="s">
        <v>1025</v>
      </c>
      <c r="C518" s="6">
        <v>0.79</v>
      </c>
      <c r="D518" s="16">
        <v>1.57</v>
      </c>
      <c r="E518" s="20">
        <f>+C518*1.57</f>
        <v>1.2403000000000002</v>
      </c>
    </row>
    <row r="519" spans="1:5" ht="15.75" thickBot="1" x14ac:dyDescent="0.3">
      <c r="A519" s="5" t="s">
        <v>1026</v>
      </c>
      <c r="B519" s="7" t="s">
        <v>1027</v>
      </c>
      <c r="C519" s="6">
        <v>0.22</v>
      </c>
      <c r="D519" s="16">
        <v>1.24</v>
      </c>
      <c r="E519" s="20">
        <f>+C519*1.24</f>
        <v>0.27279999999999999</v>
      </c>
    </row>
    <row r="520" spans="1:5" ht="49.5" customHeight="1" thickBot="1" x14ac:dyDescent="0.3">
      <c r="A520" s="8">
        <v>12</v>
      </c>
      <c r="B520" s="13" t="s">
        <v>1028</v>
      </c>
      <c r="C520" s="10"/>
      <c r="D520" s="17"/>
      <c r="E520" s="19"/>
    </row>
    <row r="521" spans="1:5" ht="15.75" thickBot="1" x14ac:dyDescent="0.3">
      <c r="A521" s="5" t="s">
        <v>1029</v>
      </c>
      <c r="B521" s="7" t="s">
        <v>1030</v>
      </c>
      <c r="C521" s="6">
        <v>4.4000000000000004</v>
      </c>
      <c r="D521" s="16">
        <v>1</v>
      </c>
      <c r="E521" s="19">
        <v>4.4000000000000004</v>
      </c>
    </row>
    <row r="522" spans="1:5" ht="15.75" thickBot="1" x14ac:dyDescent="0.3">
      <c r="A522" s="5" t="s">
        <v>1031</v>
      </c>
      <c r="B522" s="7" t="s">
        <v>1032</v>
      </c>
      <c r="C522" s="6">
        <v>3.25</v>
      </c>
      <c r="D522" s="16">
        <v>1</v>
      </c>
      <c r="E522" s="19">
        <v>3.25</v>
      </c>
    </row>
    <row r="523" spans="1:5" ht="15.75" thickBot="1" x14ac:dyDescent="0.3">
      <c r="A523" s="5" t="s">
        <v>1033</v>
      </c>
      <c r="B523" s="7" t="s">
        <v>971</v>
      </c>
      <c r="C523" s="6">
        <v>2.46</v>
      </c>
      <c r="D523" s="16">
        <v>1</v>
      </c>
      <c r="E523" s="19">
        <v>2.46</v>
      </c>
    </row>
    <row r="524" spans="1:5" ht="15.75" thickBot="1" x14ac:dyDescent="0.3">
      <c r="A524" s="5" t="s">
        <v>1034</v>
      </c>
      <c r="B524" s="7" t="s">
        <v>973</v>
      </c>
      <c r="C524" s="6">
        <v>1.37</v>
      </c>
      <c r="D524" s="16">
        <v>1</v>
      </c>
      <c r="E524" s="19">
        <v>1.37</v>
      </c>
    </row>
    <row r="525" spans="1:5" ht="15.75" thickBot="1" x14ac:dyDescent="0.3">
      <c r="A525" s="5" t="s">
        <v>1035</v>
      </c>
      <c r="B525" s="7" t="s">
        <v>1036</v>
      </c>
      <c r="C525" s="6">
        <v>0.86</v>
      </c>
      <c r="D525" s="16">
        <v>1</v>
      </c>
      <c r="E525" s="19">
        <v>0.86</v>
      </c>
    </row>
    <row r="526" spans="1:5" ht="15.75" thickBot="1" x14ac:dyDescent="0.3">
      <c r="A526" s="5" t="s">
        <v>1037</v>
      </c>
      <c r="B526" s="7" t="s">
        <v>1038</v>
      </c>
      <c r="C526" s="6">
        <v>0.8</v>
      </c>
      <c r="D526" s="16">
        <v>0.8</v>
      </c>
      <c r="E526" s="20">
        <f>+C526*0.8</f>
        <v>0.64000000000000012</v>
      </c>
    </row>
    <row r="527" spans="1:5" ht="15.75" thickBot="1" x14ac:dyDescent="0.3">
      <c r="A527" s="5" t="s">
        <v>1039</v>
      </c>
      <c r="B527" s="7" t="s">
        <v>1040</v>
      </c>
      <c r="C527" s="6">
        <v>0.56000000000000005</v>
      </c>
      <c r="D527" s="16">
        <v>0.8</v>
      </c>
      <c r="E527" s="20">
        <f>+C527*0.8</f>
        <v>0.44800000000000006</v>
      </c>
    </row>
    <row r="528" spans="1:5" ht="15.75" thickBot="1" x14ac:dyDescent="0.3">
      <c r="A528" s="5" t="s">
        <v>1041</v>
      </c>
      <c r="B528" s="7" t="s">
        <v>1042</v>
      </c>
      <c r="C528" s="6">
        <v>2.69</v>
      </c>
      <c r="D528" s="16">
        <v>1</v>
      </c>
      <c r="E528" s="19">
        <v>2.69</v>
      </c>
    </row>
    <row r="529" spans="1:5" ht="15.75" thickBot="1" x14ac:dyDescent="0.3">
      <c r="A529" s="5" t="s">
        <v>1043</v>
      </c>
      <c r="B529" s="7" t="s">
        <v>1044</v>
      </c>
      <c r="C529" s="6">
        <v>1.83</v>
      </c>
      <c r="D529" s="16">
        <v>1</v>
      </c>
      <c r="E529" s="19">
        <v>1.83</v>
      </c>
    </row>
    <row r="530" spans="1:5" ht="15.75" thickBot="1" x14ac:dyDescent="0.3">
      <c r="A530" s="5" t="s">
        <v>1045</v>
      </c>
      <c r="B530" s="7" t="s">
        <v>1046</v>
      </c>
      <c r="C530" s="6">
        <v>1.83</v>
      </c>
      <c r="D530" s="16">
        <v>1</v>
      </c>
      <c r="E530" s="23">
        <v>1.83</v>
      </c>
    </row>
    <row r="531" spans="1:5" ht="15.75" thickBot="1" x14ac:dyDescent="0.3">
      <c r="A531" s="5" t="s">
        <v>1047</v>
      </c>
      <c r="B531" s="7" t="s">
        <v>1048</v>
      </c>
      <c r="C531" s="6">
        <v>2.41</v>
      </c>
      <c r="D531" s="16">
        <v>1</v>
      </c>
      <c r="E531" s="19">
        <v>2.41</v>
      </c>
    </row>
    <row r="532" spans="1:5" ht="15.75" thickBot="1" x14ac:dyDescent="0.3">
      <c r="A532" s="5" t="s">
        <v>1049</v>
      </c>
      <c r="B532" s="7" t="s">
        <v>1050</v>
      </c>
      <c r="C532" s="6">
        <v>1.1299999999999999</v>
      </c>
      <c r="D532" s="16">
        <v>1.45</v>
      </c>
      <c r="E532" s="20">
        <f>+C532*1.45</f>
        <v>1.6384999999999998</v>
      </c>
    </row>
    <row r="533" spans="1:5" ht="15.75" thickBot="1" x14ac:dyDescent="0.3">
      <c r="A533" s="5" t="s">
        <v>1051</v>
      </c>
      <c r="B533" s="7" t="s">
        <v>1052</v>
      </c>
      <c r="C533" s="6">
        <v>0.45</v>
      </c>
      <c r="D533" s="16">
        <v>1</v>
      </c>
      <c r="E533" s="19">
        <v>0.45</v>
      </c>
    </row>
    <row r="534" spans="1:5" ht="15.75" thickBot="1" x14ac:dyDescent="0.3">
      <c r="A534" s="5" t="s">
        <v>1053</v>
      </c>
      <c r="B534" s="7" t="s">
        <v>1054</v>
      </c>
      <c r="C534" s="6">
        <v>0.75</v>
      </c>
      <c r="D534" s="16">
        <v>0.89</v>
      </c>
      <c r="E534" s="20">
        <f>+C534*0.89</f>
        <v>0.66749999999999998</v>
      </c>
    </row>
    <row r="535" spans="1:5" ht="15.75" thickBot="1" x14ac:dyDescent="0.3">
      <c r="A535" s="5" t="s">
        <v>1055</v>
      </c>
      <c r="B535" s="7" t="s">
        <v>1056</v>
      </c>
      <c r="C535" s="6">
        <v>0.38</v>
      </c>
      <c r="D535" s="16">
        <v>1</v>
      </c>
      <c r="E535" s="19">
        <v>0.38</v>
      </c>
    </row>
    <row r="536" spans="1:5" ht="15.75" thickBot="1" x14ac:dyDescent="0.3">
      <c r="A536" s="5" t="s">
        <v>1057</v>
      </c>
      <c r="B536" s="7" t="s">
        <v>1058</v>
      </c>
      <c r="C536" s="6">
        <v>0.34</v>
      </c>
      <c r="D536" s="16">
        <v>1</v>
      </c>
      <c r="E536" s="19">
        <v>0.34</v>
      </c>
    </row>
    <row r="537" spans="1:5" ht="64.5" customHeight="1" thickBot="1" x14ac:dyDescent="0.3">
      <c r="A537" s="11">
        <v>13</v>
      </c>
      <c r="B537" s="12" t="s">
        <v>1059</v>
      </c>
      <c r="C537" s="10"/>
      <c r="D537" s="17"/>
      <c r="E537" s="19"/>
    </row>
    <row r="538" spans="1:5" ht="15.75" thickBot="1" x14ac:dyDescent="0.3">
      <c r="A538" s="5" t="s">
        <v>1060</v>
      </c>
      <c r="B538" s="7" t="s">
        <v>1061</v>
      </c>
      <c r="C538" s="6">
        <v>3.67</v>
      </c>
      <c r="D538" s="16">
        <v>1</v>
      </c>
      <c r="E538" s="19">
        <v>3.67</v>
      </c>
    </row>
    <row r="539" spans="1:5" ht="15.75" thickBot="1" x14ac:dyDescent="0.3">
      <c r="A539" s="5" t="s">
        <v>1062</v>
      </c>
      <c r="B539" s="7" t="s">
        <v>1063</v>
      </c>
      <c r="C539" s="6">
        <v>2.68</v>
      </c>
      <c r="D539" s="16">
        <v>1</v>
      </c>
      <c r="E539" s="19">
        <v>2.68</v>
      </c>
    </row>
    <row r="540" spans="1:5" ht="15.75" thickBot="1" x14ac:dyDescent="0.3">
      <c r="A540" s="5" t="s">
        <v>1064</v>
      </c>
      <c r="B540" s="7" t="s">
        <v>1065</v>
      </c>
      <c r="C540" s="6">
        <v>1.94</v>
      </c>
      <c r="D540" s="16">
        <v>1</v>
      </c>
      <c r="E540" s="19">
        <v>1.94</v>
      </c>
    </row>
    <row r="541" spans="1:5" ht="15.75" thickBot="1" x14ac:dyDescent="0.3">
      <c r="A541" s="5" t="s">
        <v>1066</v>
      </c>
      <c r="B541" s="7" t="s">
        <v>1067</v>
      </c>
      <c r="C541" s="6">
        <v>2.91</v>
      </c>
      <c r="D541" s="16">
        <v>1</v>
      </c>
      <c r="E541" s="19">
        <v>2.91</v>
      </c>
    </row>
    <row r="542" spans="1:5" ht="15.75" thickBot="1" x14ac:dyDescent="0.3">
      <c r="A542" s="5" t="s">
        <v>1068</v>
      </c>
      <c r="B542" s="7" t="s">
        <v>1069</v>
      </c>
      <c r="C542" s="6">
        <v>1.57</v>
      </c>
      <c r="D542" s="16">
        <v>1</v>
      </c>
      <c r="E542" s="19">
        <v>1.57</v>
      </c>
    </row>
    <row r="543" spans="1:5" ht="15.75" thickBot="1" x14ac:dyDescent="0.3">
      <c r="A543" s="5" t="s">
        <v>1070</v>
      </c>
      <c r="B543" s="7" t="s">
        <v>1071</v>
      </c>
      <c r="C543" s="6">
        <v>1.96</v>
      </c>
      <c r="D543" s="16">
        <v>1</v>
      </c>
      <c r="E543" s="19">
        <v>1.96</v>
      </c>
    </row>
    <row r="544" spans="1:5" ht="15.75" thickBot="1" x14ac:dyDescent="0.3">
      <c r="A544" s="5" t="s">
        <v>1072</v>
      </c>
      <c r="B544" s="7" t="s">
        <v>1073</v>
      </c>
      <c r="C544" s="6">
        <v>1.36</v>
      </c>
      <c r="D544" s="16">
        <v>1</v>
      </c>
      <c r="E544" s="19">
        <v>1.36</v>
      </c>
    </row>
    <row r="545" spans="1:5" ht="15.75" thickBot="1" x14ac:dyDescent="0.3">
      <c r="A545" s="5" t="s">
        <v>1074</v>
      </c>
      <c r="B545" s="7" t="s">
        <v>1075</v>
      </c>
      <c r="C545" s="6">
        <v>1.39</v>
      </c>
      <c r="D545" s="16">
        <v>1</v>
      </c>
      <c r="E545" s="19">
        <v>1.39</v>
      </c>
    </row>
    <row r="546" spans="1:5" ht="15.75" thickBot="1" x14ac:dyDescent="0.3">
      <c r="A546" s="5" t="s">
        <v>1076</v>
      </c>
      <c r="B546" s="7" t="s">
        <v>1077</v>
      </c>
      <c r="C546" s="6">
        <v>1.24</v>
      </c>
      <c r="D546" s="16">
        <v>1.17</v>
      </c>
      <c r="E546" s="20">
        <f>+C546*1.17</f>
        <v>1.4507999999999999</v>
      </c>
    </row>
    <row r="547" spans="1:5" ht="15.75" thickBot="1" x14ac:dyDescent="0.3">
      <c r="A547" s="5" t="s">
        <v>1078</v>
      </c>
      <c r="B547" s="7" t="s">
        <v>1079</v>
      </c>
      <c r="C547" s="6">
        <v>0.49</v>
      </c>
      <c r="D547" s="16">
        <v>1.22</v>
      </c>
      <c r="E547" s="20">
        <f>+C547*1.22</f>
        <v>0.5978</v>
      </c>
    </row>
    <row r="548" spans="1:5" ht="15.75" thickBot="1" x14ac:dyDescent="0.3">
      <c r="A548" s="5" t="s">
        <v>1080</v>
      </c>
      <c r="B548" s="7" t="s">
        <v>1081</v>
      </c>
      <c r="C548" s="6">
        <v>0.47</v>
      </c>
      <c r="D548" s="16">
        <v>1</v>
      </c>
      <c r="E548" s="19">
        <v>0.47</v>
      </c>
    </row>
    <row r="549" spans="1:5" ht="15.75" thickBot="1" x14ac:dyDescent="0.3">
      <c r="A549" s="5" t="s">
        <v>1082</v>
      </c>
      <c r="B549" s="7" t="s">
        <v>1083</v>
      </c>
      <c r="C549" s="6">
        <v>2.93</v>
      </c>
      <c r="D549" s="16">
        <v>1</v>
      </c>
      <c r="E549" s="19">
        <v>2.93</v>
      </c>
    </row>
    <row r="550" spans="1:5" ht="15.75" thickBot="1" x14ac:dyDescent="0.3">
      <c r="A550" s="5" t="s">
        <v>1084</v>
      </c>
      <c r="B550" s="7" t="s">
        <v>1085</v>
      </c>
      <c r="C550" s="6">
        <v>4.49</v>
      </c>
      <c r="D550" s="16">
        <v>1</v>
      </c>
      <c r="E550" s="19">
        <v>4.49</v>
      </c>
    </row>
    <row r="551" spans="1:5" ht="15.75" thickBot="1" x14ac:dyDescent="0.3">
      <c r="A551" s="5" t="s">
        <v>1086</v>
      </c>
      <c r="B551" s="7" t="s">
        <v>1087</v>
      </c>
      <c r="C551" s="6">
        <v>2.4300000000000002</v>
      </c>
      <c r="D551" s="16">
        <v>1</v>
      </c>
      <c r="E551" s="19">
        <v>2.4300000000000002</v>
      </c>
    </row>
    <row r="552" spans="1:5" ht="15.75" thickBot="1" x14ac:dyDescent="0.3">
      <c r="A552" s="5" t="s">
        <v>1088</v>
      </c>
      <c r="B552" s="7" t="s">
        <v>1089</v>
      </c>
      <c r="C552" s="6">
        <v>3.1</v>
      </c>
      <c r="D552" s="16">
        <v>1</v>
      </c>
      <c r="E552" s="19">
        <v>3.1</v>
      </c>
    </row>
    <row r="553" spans="1:5" ht="15.75" thickBot="1" x14ac:dyDescent="0.3">
      <c r="A553" s="5" t="s">
        <v>1090</v>
      </c>
      <c r="B553" s="7" t="s">
        <v>1091</v>
      </c>
      <c r="C553" s="6">
        <v>0.9</v>
      </c>
      <c r="D553" s="16">
        <v>1.39</v>
      </c>
      <c r="E553" s="20">
        <f>+C553*1.39</f>
        <v>1.2509999999999999</v>
      </c>
    </row>
    <row r="554" spans="1:5" ht="15.75" thickBot="1" x14ac:dyDescent="0.3">
      <c r="A554" s="5" t="s">
        <v>1092</v>
      </c>
      <c r="B554" s="7" t="s">
        <v>1093</v>
      </c>
      <c r="C554" s="6">
        <v>0.53</v>
      </c>
      <c r="D554" s="16">
        <v>1.21</v>
      </c>
      <c r="E554" s="20">
        <f>+C554*1.21</f>
        <v>0.64129999999999998</v>
      </c>
    </row>
    <row r="555" spans="1:5" ht="15.75" thickBot="1" x14ac:dyDescent="0.3">
      <c r="A555" s="5" t="s">
        <v>1094</v>
      </c>
      <c r="B555" s="7" t="s">
        <v>1095</v>
      </c>
      <c r="C555" s="6">
        <v>0.3</v>
      </c>
      <c r="D555" s="16">
        <v>1.34</v>
      </c>
      <c r="E555" s="20">
        <f>+C555*1.34</f>
        <v>0.40200000000000002</v>
      </c>
    </row>
    <row r="556" spans="1:5" ht="48" customHeight="1" thickBot="1" x14ac:dyDescent="0.3">
      <c r="A556" s="8">
        <v>14</v>
      </c>
      <c r="B556" s="13" t="s">
        <v>1096</v>
      </c>
      <c r="C556" s="10"/>
      <c r="D556" s="17"/>
      <c r="E556" s="23"/>
    </row>
    <row r="557" spans="1:5" ht="15.75" thickBot="1" x14ac:dyDescent="0.3">
      <c r="A557" s="5" t="s">
        <v>1097</v>
      </c>
      <c r="B557" s="7" t="s">
        <v>1098</v>
      </c>
      <c r="C557" s="6">
        <v>3.75</v>
      </c>
      <c r="D557" s="16">
        <v>1</v>
      </c>
      <c r="E557" s="19">
        <v>3.75</v>
      </c>
    </row>
    <row r="558" spans="1:5" ht="15.75" thickBot="1" x14ac:dyDescent="0.3">
      <c r="A558" s="5" t="s">
        <v>1099</v>
      </c>
      <c r="B558" s="7" t="s">
        <v>1100</v>
      </c>
      <c r="C558" s="6">
        <v>2.5099999999999998</v>
      </c>
      <c r="D558" s="16">
        <v>1</v>
      </c>
      <c r="E558" s="19">
        <v>2.5099999999999998</v>
      </c>
    </row>
    <row r="559" spans="1:5" ht="15.75" thickBot="1" x14ac:dyDescent="0.3">
      <c r="A559" s="5" t="s">
        <v>1101</v>
      </c>
      <c r="B559" s="7" t="s">
        <v>1102</v>
      </c>
      <c r="C559" s="6">
        <v>2.3199999999999998</v>
      </c>
      <c r="D559" s="16">
        <v>1</v>
      </c>
      <c r="E559" s="19">
        <v>2.3199999999999998</v>
      </c>
    </row>
    <row r="560" spans="1:5" ht="15.75" thickBot="1" x14ac:dyDescent="0.3">
      <c r="A560" s="5" t="s">
        <v>1103</v>
      </c>
      <c r="B560" s="7" t="s">
        <v>1104</v>
      </c>
      <c r="C560" s="6">
        <v>1.55</v>
      </c>
      <c r="D560" s="16">
        <v>1</v>
      </c>
      <c r="E560" s="19">
        <v>1.55</v>
      </c>
    </row>
    <row r="561" spans="1:5" ht="15.75" thickBot="1" x14ac:dyDescent="0.3">
      <c r="A561" s="5" t="s">
        <v>1105</v>
      </c>
      <c r="B561" s="7" t="s">
        <v>1106</v>
      </c>
      <c r="C561" s="6">
        <v>1.59</v>
      </c>
      <c r="D561" s="16">
        <v>1</v>
      </c>
      <c r="E561" s="19">
        <v>1.59</v>
      </c>
    </row>
    <row r="562" spans="1:5" ht="15.75" thickBot="1" x14ac:dyDescent="0.3">
      <c r="A562" s="5" t="s">
        <v>1107</v>
      </c>
      <c r="B562" s="7" t="s">
        <v>1108</v>
      </c>
      <c r="C562" s="6">
        <v>1.02</v>
      </c>
      <c r="D562" s="16">
        <v>1</v>
      </c>
      <c r="E562" s="19">
        <v>1.02</v>
      </c>
    </row>
    <row r="563" spans="1:5" ht="15.75" thickBot="1" x14ac:dyDescent="0.3">
      <c r="A563" s="5" t="s">
        <v>1109</v>
      </c>
      <c r="B563" s="7" t="s">
        <v>1110</v>
      </c>
      <c r="C563" s="6">
        <v>2.19</v>
      </c>
      <c r="D563" s="16">
        <v>1</v>
      </c>
      <c r="E563" s="19">
        <v>2.19</v>
      </c>
    </row>
    <row r="564" spans="1:5" ht="15.75" thickBot="1" x14ac:dyDescent="0.3">
      <c r="A564" s="5" t="s">
        <v>1111</v>
      </c>
      <c r="B564" s="7" t="s">
        <v>1112</v>
      </c>
      <c r="C564" s="6">
        <v>1.1200000000000001</v>
      </c>
      <c r="D564" s="16">
        <v>1</v>
      </c>
      <c r="E564" s="19">
        <v>1.1200000000000001</v>
      </c>
    </row>
    <row r="565" spans="1:5" ht="15.75" thickBot="1" x14ac:dyDescent="0.3">
      <c r="A565" s="5" t="s">
        <v>1113</v>
      </c>
      <c r="B565" s="7" t="s">
        <v>1114</v>
      </c>
      <c r="C565" s="6">
        <v>0.44</v>
      </c>
      <c r="D565" s="16">
        <v>1</v>
      </c>
      <c r="E565" s="19">
        <v>0.44</v>
      </c>
    </row>
    <row r="566" spans="1:5" ht="15.75" thickBot="1" x14ac:dyDescent="0.3">
      <c r="A566" s="5" t="s">
        <v>1115</v>
      </c>
      <c r="B566" s="7" t="s">
        <v>1116</v>
      </c>
      <c r="C566" s="6">
        <v>1.66</v>
      </c>
      <c r="D566" s="16">
        <v>1</v>
      </c>
      <c r="E566" s="19">
        <v>1.66</v>
      </c>
    </row>
    <row r="567" spans="1:5" ht="15.75" thickBot="1" x14ac:dyDescent="0.3">
      <c r="A567" s="5" t="s">
        <v>1117</v>
      </c>
      <c r="B567" s="7" t="s">
        <v>1118</v>
      </c>
      <c r="C567" s="6">
        <v>0.69</v>
      </c>
      <c r="D567" s="16">
        <v>1</v>
      </c>
      <c r="E567" s="19">
        <v>0.69</v>
      </c>
    </row>
    <row r="568" spans="1:5" ht="15.75" thickBot="1" x14ac:dyDescent="0.3">
      <c r="A568" s="5" t="s">
        <v>1119</v>
      </c>
      <c r="B568" s="7" t="s">
        <v>1120</v>
      </c>
      <c r="C568" s="6">
        <v>0.32</v>
      </c>
      <c r="D568" s="16">
        <v>1</v>
      </c>
      <c r="E568" s="19">
        <v>0.32</v>
      </c>
    </row>
    <row r="569" spans="1:5" ht="15.75" thickBot="1" x14ac:dyDescent="0.3">
      <c r="A569" s="5" t="s">
        <v>1121</v>
      </c>
      <c r="B569" s="7" t="s">
        <v>1122</v>
      </c>
      <c r="C569" s="6">
        <v>0.46</v>
      </c>
      <c r="D569" s="16">
        <v>1</v>
      </c>
      <c r="E569" s="19">
        <v>0.46</v>
      </c>
    </row>
    <row r="570" spans="1:5" ht="15.75" thickBot="1" x14ac:dyDescent="0.3">
      <c r="A570" s="5" t="s">
        <v>1123</v>
      </c>
      <c r="B570" s="7" t="s">
        <v>1124</v>
      </c>
      <c r="C570" s="6">
        <v>0.56000000000000005</v>
      </c>
      <c r="D570" s="16">
        <v>1</v>
      </c>
      <c r="E570" s="19">
        <v>0.56000000000000005</v>
      </c>
    </row>
    <row r="571" spans="1:5" ht="33.75" customHeight="1" thickBot="1" x14ac:dyDescent="0.3">
      <c r="A571" s="11">
        <v>15</v>
      </c>
      <c r="B571" s="12" t="s">
        <v>1125</v>
      </c>
      <c r="C571" s="10"/>
      <c r="D571" s="17"/>
      <c r="E571" s="19"/>
    </row>
    <row r="572" spans="1:5" ht="15.75" thickBot="1" x14ac:dyDescent="0.3">
      <c r="A572" s="5" t="s">
        <v>1126</v>
      </c>
      <c r="B572" s="7" t="s">
        <v>1127</v>
      </c>
      <c r="C572" s="6">
        <v>1.0900000000000001</v>
      </c>
      <c r="D572" s="16">
        <v>1</v>
      </c>
      <c r="E572" s="19">
        <v>1.0900000000000001</v>
      </c>
    </row>
    <row r="573" spans="1:5" ht="15.75" thickBot="1" x14ac:dyDescent="0.3">
      <c r="A573" s="5" t="s">
        <v>1128</v>
      </c>
      <c r="B573" s="7" t="s">
        <v>1129</v>
      </c>
      <c r="C573" s="6">
        <v>25.77</v>
      </c>
      <c r="D573" s="16">
        <v>1</v>
      </c>
      <c r="E573" s="19">
        <v>25.77</v>
      </c>
    </row>
    <row r="574" spans="1:5" ht="15.75" thickBot="1" x14ac:dyDescent="0.3">
      <c r="A574" s="5" t="s">
        <v>1130</v>
      </c>
      <c r="B574" s="7" t="s">
        <v>1131</v>
      </c>
      <c r="C574" s="6">
        <v>19.73</v>
      </c>
      <c r="D574" s="16">
        <v>1</v>
      </c>
      <c r="E574" s="19">
        <v>19.73</v>
      </c>
    </row>
    <row r="575" spans="1:5" ht="15.75" thickBot="1" x14ac:dyDescent="0.3">
      <c r="A575" s="5" t="s">
        <v>1132</v>
      </c>
      <c r="B575" s="7" t="s">
        <v>1133</v>
      </c>
      <c r="C575" s="6">
        <v>12.92</v>
      </c>
      <c r="D575" s="16">
        <v>1</v>
      </c>
      <c r="E575" s="19">
        <v>12.92</v>
      </c>
    </row>
    <row r="576" spans="1:5" ht="15.75" thickBot="1" x14ac:dyDescent="0.3">
      <c r="A576" s="5" t="s">
        <v>1134</v>
      </c>
      <c r="B576" s="7" t="s">
        <v>1135</v>
      </c>
      <c r="C576" s="6">
        <v>12.24</v>
      </c>
      <c r="D576" s="16">
        <v>1</v>
      </c>
      <c r="E576" s="19">
        <v>12.24</v>
      </c>
    </row>
    <row r="577" spans="1:5" ht="15.75" thickBot="1" x14ac:dyDescent="0.3">
      <c r="A577" s="5" t="s">
        <v>1136</v>
      </c>
      <c r="B577" s="7" t="s">
        <v>1137</v>
      </c>
      <c r="C577" s="6">
        <v>14.54</v>
      </c>
      <c r="D577" s="16">
        <v>1</v>
      </c>
      <c r="E577" s="19">
        <v>14.54</v>
      </c>
    </row>
    <row r="578" spans="1:5" ht="15.75" thickBot="1" x14ac:dyDescent="0.3">
      <c r="A578" s="5" t="s">
        <v>1138</v>
      </c>
      <c r="B578" s="7" t="s">
        <v>1139</v>
      </c>
      <c r="C578" s="6">
        <v>6.43</v>
      </c>
      <c r="D578" s="16">
        <v>1</v>
      </c>
      <c r="E578" s="19">
        <v>6.43</v>
      </c>
    </row>
    <row r="579" spans="1:5" ht="15.75" thickBot="1" x14ac:dyDescent="0.3">
      <c r="A579" s="5" t="s">
        <v>1140</v>
      </c>
      <c r="B579" s="7" t="s">
        <v>1141</v>
      </c>
      <c r="C579" s="6">
        <v>0.71</v>
      </c>
      <c r="D579" s="16">
        <v>1</v>
      </c>
      <c r="E579" s="19">
        <v>0.71</v>
      </c>
    </row>
    <row r="580" spans="1:5" ht="15.75" thickBot="1" x14ac:dyDescent="0.3">
      <c r="A580" s="5" t="s">
        <v>1142</v>
      </c>
      <c r="B580" s="7" t="s">
        <v>1143</v>
      </c>
      <c r="C580" s="6">
        <v>0.71</v>
      </c>
      <c r="D580" s="16">
        <v>1</v>
      </c>
      <c r="E580" s="19">
        <v>0.71</v>
      </c>
    </row>
    <row r="581" spans="1:5" ht="15.75" thickBot="1" x14ac:dyDescent="0.3">
      <c r="A581" s="5" t="s">
        <v>1144</v>
      </c>
      <c r="B581" s="7" t="s">
        <v>1145</v>
      </c>
      <c r="C581" s="6">
        <v>46.66</v>
      </c>
      <c r="D581" s="16">
        <v>1</v>
      </c>
      <c r="E581" s="19">
        <v>46.66</v>
      </c>
    </row>
    <row r="582" spans="1:5" ht="15.75" thickBot="1" x14ac:dyDescent="0.3">
      <c r="A582" s="5" t="s">
        <v>1146</v>
      </c>
      <c r="B582" s="7" t="s">
        <v>1147</v>
      </c>
      <c r="C582" s="6">
        <v>32.15</v>
      </c>
      <c r="D582" s="16">
        <v>1</v>
      </c>
      <c r="E582" s="19">
        <v>32.15</v>
      </c>
    </row>
    <row r="583" spans="1:5" ht="15.75" thickBot="1" x14ac:dyDescent="0.3">
      <c r="A583" s="5" t="s">
        <v>1148</v>
      </c>
      <c r="B583" s="7" t="s">
        <v>1149</v>
      </c>
      <c r="C583" s="6">
        <v>10.81</v>
      </c>
      <c r="D583" s="16">
        <v>1</v>
      </c>
      <c r="E583" s="23">
        <v>10.81</v>
      </c>
    </row>
    <row r="584" spans="1:5" ht="15.75" thickBot="1" x14ac:dyDescent="0.3">
      <c r="A584" s="5" t="s">
        <v>1150</v>
      </c>
      <c r="B584" s="7" t="s">
        <v>1151</v>
      </c>
      <c r="C584" s="6">
        <v>8.52</v>
      </c>
      <c r="D584" s="16">
        <v>1</v>
      </c>
      <c r="E584" s="19">
        <v>8.52</v>
      </c>
    </row>
    <row r="585" spans="1:5" ht="15.75" thickBot="1" x14ac:dyDescent="0.3">
      <c r="A585" s="5" t="s">
        <v>1152</v>
      </c>
      <c r="B585" s="7" t="s">
        <v>1153</v>
      </c>
      <c r="C585" s="6">
        <v>7.26</v>
      </c>
      <c r="D585" s="16">
        <v>1</v>
      </c>
      <c r="E585" s="19">
        <v>7.26</v>
      </c>
    </row>
    <row r="586" spans="1:5" ht="15.75" thickBot="1" x14ac:dyDescent="0.3">
      <c r="A586" s="5" t="s">
        <v>1154</v>
      </c>
      <c r="B586" s="7" t="s">
        <v>1155</v>
      </c>
      <c r="C586" s="6">
        <v>6.39</v>
      </c>
      <c r="D586" s="16">
        <v>1</v>
      </c>
      <c r="E586" s="19">
        <v>6.39</v>
      </c>
    </row>
    <row r="587" spans="1:5" ht="15.75" thickBot="1" x14ac:dyDescent="0.3">
      <c r="A587" s="5" t="s">
        <v>1156</v>
      </c>
      <c r="B587" s="7" t="s">
        <v>1157</v>
      </c>
      <c r="C587" s="6">
        <v>4.91</v>
      </c>
      <c r="D587" s="16">
        <v>1</v>
      </c>
      <c r="E587" s="19">
        <v>4.91</v>
      </c>
    </row>
    <row r="588" spans="1:5" ht="15.75" thickBot="1" x14ac:dyDescent="0.3">
      <c r="A588" s="5" t="s">
        <v>1158</v>
      </c>
      <c r="B588" s="7" t="s">
        <v>1159</v>
      </c>
      <c r="C588" s="6">
        <v>4.5199999999999996</v>
      </c>
      <c r="D588" s="16">
        <v>1</v>
      </c>
      <c r="E588" s="19">
        <v>4.5199999999999996</v>
      </c>
    </row>
    <row r="589" spans="1:5" ht="15.75" thickBot="1" x14ac:dyDescent="0.3">
      <c r="A589" s="5" t="s">
        <v>1160</v>
      </c>
      <c r="B589" s="7" t="s">
        <v>1161</v>
      </c>
      <c r="C589" s="6">
        <v>5.25</v>
      </c>
      <c r="D589" s="16">
        <v>1</v>
      </c>
      <c r="E589" s="19">
        <v>5.25</v>
      </c>
    </row>
    <row r="590" spans="1:5" ht="15.75" thickBot="1" x14ac:dyDescent="0.3">
      <c r="A590" s="5" t="s">
        <v>1162</v>
      </c>
      <c r="B590" s="7" t="s">
        <v>1163</v>
      </c>
      <c r="C590" s="6">
        <v>3.93</v>
      </c>
      <c r="D590" s="16">
        <v>1</v>
      </c>
      <c r="E590" s="19">
        <v>3.93</v>
      </c>
    </row>
    <row r="591" spans="1:5" ht="15.75" thickBot="1" x14ac:dyDescent="0.3">
      <c r="A591" s="5" t="s">
        <v>1164</v>
      </c>
      <c r="B591" s="7" t="s">
        <v>1165</v>
      </c>
      <c r="C591" s="6">
        <v>2.93</v>
      </c>
      <c r="D591" s="16">
        <v>1</v>
      </c>
      <c r="E591" s="19">
        <v>2.93</v>
      </c>
    </row>
    <row r="592" spans="1:5" ht="15.75" thickBot="1" x14ac:dyDescent="0.3">
      <c r="A592" s="5" t="s">
        <v>1166</v>
      </c>
      <c r="B592" s="7" t="s">
        <v>1167</v>
      </c>
      <c r="C592" s="6">
        <v>1.26</v>
      </c>
      <c r="D592" s="16">
        <v>1</v>
      </c>
      <c r="E592" s="19">
        <v>1.26</v>
      </c>
    </row>
    <row r="593" spans="1:5" ht="15.75" thickBot="1" x14ac:dyDescent="0.3">
      <c r="A593" s="5" t="s">
        <v>1168</v>
      </c>
      <c r="B593" s="7" t="s">
        <v>1169</v>
      </c>
      <c r="C593" s="6">
        <v>3.71</v>
      </c>
      <c r="D593" s="16">
        <v>1</v>
      </c>
      <c r="E593" s="19">
        <v>3.71</v>
      </c>
    </row>
    <row r="594" spans="1:5" ht="15.75" thickBot="1" x14ac:dyDescent="0.3">
      <c r="A594" s="5" t="s">
        <v>1170</v>
      </c>
      <c r="B594" s="7" t="s">
        <v>1171</v>
      </c>
      <c r="C594" s="6">
        <v>2.09</v>
      </c>
      <c r="D594" s="16">
        <v>1</v>
      </c>
      <c r="E594" s="19">
        <v>2.09</v>
      </c>
    </row>
    <row r="595" spans="1:5" ht="15.75" thickBot="1" x14ac:dyDescent="0.3">
      <c r="A595" s="5" t="s">
        <v>1172</v>
      </c>
      <c r="B595" s="7" t="s">
        <v>1173</v>
      </c>
      <c r="C595" s="6">
        <v>1.19</v>
      </c>
      <c r="D595" s="16">
        <v>1</v>
      </c>
      <c r="E595" s="19">
        <v>1.19</v>
      </c>
    </row>
    <row r="596" spans="1:5" ht="15.75" thickBot="1" x14ac:dyDescent="0.3">
      <c r="A596" s="5" t="s">
        <v>1174</v>
      </c>
      <c r="B596" s="7" t="s">
        <v>1175</v>
      </c>
      <c r="C596" s="6">
        <v>0.66</v>
      </c>
      <c r="D596" s="16">
        <v>1</v>
      </c>
      <c r="E596" s="19">
        <v>0.66</v>
      </c>
    </row>
    <row r="597" spans="1:5" ht="62.25" customHeight="1" thickBot="1" x14ac:dyDescent="0.3">
      <c r="A597" s="11">
        <v>16</v>
      </c>
      <c r="B597" s="12" t="s">
        <v>1176</v>
      </c>
      <c r="C597" s="10"/>
      <c r="D597" s="17"/>
      <c r="E597" s="19"/>
    </row>
    <row r="598" spans="1:5" ht="15.75" thickBot="1" x14ac:dyDescent="0.3">
      <c r="A598" s="5" t="s">
        <v>1177</v>
      </c>
      <c r="B598" s="7" t="s">
        <v>1178</v>
      </c>
      <c r="C598" s="6">
        <v>3.7</v>
      </c>
      <c r="D598" s="16">
        <v>1</v>
      </c>
      <c r="E598" s="19">
        <v>3.7</v>
      </c>
    </row>
    <row r="599" spans="1:5" ht="15.75" thickBot="1" x14ac:dyDescent="0.3">
      <c r="A599" s="5" t="s">
        <v>1179</v>
      </c>
      <c r="B599" s="7" t="s">
        <v>1180</v>
      </c>
      <c r="C599" s="6">
        <v>5.08</v>
      </c>
      <c r="D599" s="16">
        <v>1.4</v>
      </c>
      <c r="E599" s="20">
        <f>+C599*1.4</f>
        <v>7.1119999999999992</v>
      </c>
    </row>
    <row r="600" spans="1:5" ht="15.75" thickBot="1" x14ac:dyDescent="0.3">
      <c r="A600" s="5" t="s">
        <v>1181</v>
      </c>
      <c r="B600" s="7" t="s">
        <v>1182</v>
      </c>
      <c r="C600" s="6">
        <v>1.57</v>
      </c>
      <c r="D600" s="16">
        <v>1</v>
      </c>
      <c r="E600" s="19">
        <v>1.57</v>
      </c>
    </row>
    <row r="601" spans="1:5" ht="15.75" thickBot="1" x14ac:dyDescent="0.3">
      <c r="A601" s="5" t="s">
        <v>1183</v>
      </c>
      <c r="B601" s="7" t="s">
        <v>1184</v>
      </c>
      <c r="C601" s="6">
        <v>2.4500000000000002</v>
      </c>
      <c r="D601" s="16">
        <v>1.23</v>
      </c>
      <c r="E601" s="20">
        <f>+C601*1.23</f>
        <v>3.0135000000000001</v>
      </c>
    </row>
    <row r="602" spans="1:5" ht="15.75" thickBot="1" x14ac:dyDescent="0.3">
      <c r="A602" s="5" t="s">
        <v>1185</v>
      </c>
      <c r="B602" s="7" t="s">
        <v>1186</v>
      </c>
      <c r="C602" s="6">
        <v>1.28</v>
      </c>
      <c r="D602" s="16">
        <v>1.57</v>
      </c>
      <c r="E602" s="20">
        <f>+C602*1.57</f>
        <v>2.0096000000000003</v>
      </c>
    </row>
    <row r="603" spans="1:5" ht="15.75" thickBot="1" x14ac:dyDescent="0.3">
      <c r="A603" s="5" t="s">
        <v>1187</v>
      </c>
      <c r="B603" s="7" t="s">
        <v>1188</v>
      </c>
      <c r="C603" s="6">
        <v>0.93</v>
      </c>
      <c r="D603" s="16">
        <v>1.23</v>
      </c>
      <c r="E603" s="20">
        <f>+C603*1.23</f>
        <v>1.1439000000000001</v>
      </c>
    </row>
    <row r="604" spans="1:5" ht="15.75" thickBot="1" x14ac:dyDescent="0.3">
      <c r="A604" s="5" t="s">
        <v>1189</v>
      </c>
      <c r="B604" s="7" t="s">
        <v>1190</v>
      </c>
      <c r="C604" s="6">
        <v>1.71</v>
      </c>
      <c r="D604" s="16">
        <v>1.68</v>
      </c>
      <c r="E604" s="20">
        <f>+C604*1.68</f>
        <v>2.8727999999999998</v>
      </c>
    </row>
    <row r="605" spans="1:5" ht="15.75" thickBot="1" x14ac:dyDescent="0.3">
      <c r="A605" s="5" t="s">
        <v>1191</v>
      </c>
      <c r="B605" s="7" t="s">
        <v>1192</v>
      </c>
      <c r="C605" s="6">
        <v>0.64</v>
      </c>
      <c r="D605" s="16">
        <v>1.57</v>
      </c>
      <c r="E605" s="20">
        <f>+C605*1.57</f>
        <v>1.0048000000000001</v>
      </c>
    </row>
    <row r="606" spans="1:5" ht="15.75" thickBot="1" x14ac:dyDescent="0.3">
      <c r="A606" s="5" t="s">
        <v>1193</v>
      </c>
      <c r="B606" s="7" t="s">
        <v>1194</v>
      </c>
      <c r="C606" s="6">
        <v>1.04</v>
      </c>
      <c r="D606" s="16">
        <v>1</v>
      </c>
      <c r="E606" s="19">
        <v>1.04</v>
      </c>
    </row>
    <row r="607" spans="1:5" ht="37.5" customHeight="1" thickBot="1" x14ac:dyDescent="0.3">
      <c r="A607" s="11">
        <v>17</v>
      </c>
      <c r="B607" s="12" t="s">
        <v>1195</v>
      </c>
      <c r="C607" s="10"/>
      <c r="D607" s="17"/>
      <c r="E607" s="19"/>
    </row>
    <row r="608" spans="1:5" ht="15.75" thickBot="1" x14ac:dyDescent="0.3">
      <c r="A608" s="5" t="s">
        <v>1196</v>
      </c>
      <c r="B608" s="7" t="s">
        <v>1197</v>
      </c>
      <c r="C608" s="6">
        <v>10.56</v>
      </c>
      <c r="D608" s="16">
        <v>1</v>
      </c>
      <c r="E608" s="19">
        <v>10.56</v>
      </c>
    </row>
    <row r="609" spans="1:5" ht="15.75" thickBot="1" x14ac:dyDescent="0.3">
      <c r="A609" s="5" t="s">
        <v>1198</v>
      </c>
      <c r="B609" s="7" t="s">
        <v>1199</v>
      </c>
      <c r="C609" s="6">
        <v>2.75</v>
      </c>
      <c r="D609" s="16">
        <v>1</v>
      </c>
      <c r="E609" s="19">
        <v>2.75</v>
      </c>
    </row>
    <row r="610" spans="1:5" ht="15.75" thickBot="1" x14ac:dyDescent="0.3">
      <c r="A610" s="5" t="s">
        <v>1200</v>
      </c>
      <c r="B610" s="7" t="s">
        <v>1201</v>
      </c>
      <c r="C610" s="6">
        <v>6.54</v>
      </c>
      <c r="D610" s="16">
        <v>1</v>
      </c>
      <c r="E610" s="19">
        <v>6.54</v>
      </c>
    </row>
    <row r="611" spans="1:5" ht="15.75" thickBot="1" x14ac:dyDescent="0.3">
      <c r="A611" s="5" t="s">
        <v>1202</v>
      </c>
      <c r="B611" s="7" t="s">
        <v>1203</v>
      </c>
      <c r="C611" s="6">
        <v>3.92</v>
      </c>
      <c r="D611" s="16">
        <v>1</v>
      </c>
      <c r="E611" s="19">
        <v>3.92</v>
      </c>
    </row>
    <row r="612" spans="1:5" ht="15.75" thickBot="1" x14ac:dyDescent="0.3">
      <c r="A612" s="5" t="s">
        <v>1204</v>
      </c>
      <c r="B612" s="7" t="s">
        <v>1205</v>
      </c>
      <c r="C612" s="6">
        <v>2.2799999999999998</v>
      </c>
      <c r="D612" s="16">
        <v>1</v>
      </c>
      <c r="E612" s="19">
        <v>2.2799999999999998</v>
      </c>
    </row>
    <row r="613" spans="1:5" ht="15.75" thickBot="1" x14ac:dyDescent="0.3">
      <c r="A613" s="5" t="s">
        <v>1206</v>
      </c>
      <c r="B613" s="7" t="s">
        <v>1207</v>
      </c>
      <c r="C613" s="6">
        <v>8.4600000000000009</v>
      </c>
      <c r="D613" s="16">
        <v>1.65</v>
      </c>
      <c r="E613" s="20">
        <f>+C613*1.65</f>
        <v>13.959000000000001</v>
      </c>
    </row>
    <row r="614" spans="1:5" ht="15.75" thickBot="1" x14ac:dyDescent="0.3">
      <c r="A614" s="5" t="s">
        <v>1208</v>
      </c>
      <c r="B614" s="7" t="s">
        <v>1209</v>
      </c>
      <c r="C614" s="6">
        <v>2.11</v>
      </c>
      <c r="D614" s="16">
        <v>1.43</v>
      </c>
      <c r="E614" s="20">
        <f>+C614*1.43</f>
        <v>3.0172999999999996</v>
      </c>
    </row>
    <row r="615" spans="1:5" ht="15.75" thickBot="1" x14ac:dyDescent="0.3">
      <c r="A615" s="5" t="s">
        <v>1210</v>
      </c>
      <c r="B615" s="7" t="s">
        <v>1211</v>
      </c>
      <c r="C615" s="6">
        <v>3.41</v>
      </c>
      <c r="D615" s="16">
        <v>1</v>
      </c>
      <c r="E615" s="19">
        <v>3.41</v>
      </c>
    </row>
    <row r="616" spans="1:5" ht="15.75" thickBot="1" x14ac:dyDescent="0.3">
      <c r="A616" s="5" t="s">
        <v>1212</v>
      </c>
      <c r="B616" s="7" t="s">
        <v>1213</v>
      </c>
      <c r="C616" s="6">
        <v>1.79</v>
      </c>
      <c r="D616" s="16">
        <v>1</v>
      </c>
      <c r="E616" s="19">
        <v>1.79</v>
      </c>
    </row>
    <row r="617" spans="1:5" ht="15.75" thickBot="1" x14ac:dyDescent="0.3">
      <c r="A617" s="5" t="s">
        <v>1214</v>
      </c>
      <c r="B617" s="7" t="s">
        <v>1215</v>
      </c>
      <c r="C617" s="6">
        <v>10.63</v>
      </c>
      <c r="D617" s="16">
        <v>1.05</v>
      </c>
      <c r="E617" s="20">
        <f>+C617*1.05</f>
        <v>11.161500000000002</v>
      </c>
    </row>
    <row r="618" spans="1:5" ht="15.75" thickBot="1" x14ac:dyDescent="0.3">
      <c r="A618" s="5" t="s">
        <v>1216</v>
      </c>
      <c r="B618" s="7" t="s">
        <v>1217</v>
      </c>
      <c r="C618" s="6">
        <v>2.52</v>
      </c>
      <c r="D618" s="16">
        <v>1</v>
      </c>
      <c r="E618" s="19">
        <v>2.52</v>
      </c>
    </row>
    <row r="619" spans="1:5" ht="15.75" thickBot="1" x14ac:dyDescent="0.3">
      <c r="A619" s="5" t="s">
        <v>1218</v>
      </c>
      <c r="B619" s="7" t="s">
        <v>1219</v>
      </c>
      <c r="C619" s="6">
        <v>6.42</v>
      </c>
      <c r="D619" s="16">
        <v>1.46</v>
      </c>
      <c r="E619" s="20">
        <f>+C619*1.46</f>
        <v>9.3731999999999989</v>
      </c>
    </row>
    <row r="620" spans="1:5" ht="15.75" thickBot="1" x14ac:dyDescent="0.3">
      <c r="A620" s="5" t="s">
        <v>1220</v>
      </c>
      <c r="B620" s="7" t="s">
        <v>1221</v>
      </c>
      <c r="C620" s="6">
        <v>1.78</v>
      </c>
      <c r="D620" s="16">
        <v>1.1499999999999999</v>
      </c>
      <c r="E620" s="20">
        <f>+C620*1.15</f>
        <v>2.0469999999999997</v>
      </c>
    </row>
    <row r="621" spans="1:5" ht="15.75" thickBot="1" x14ac:dyDescent="0.3">
      <c r="A621" s="5" t="s">
        <v>1222</v>
      </c>
      <c r="B621" s="7" t="s">
        <v>1223</v>
      </c>
      <c r="C621" s="6">
        <v>1.78</v>
      </c>
      <c r="D621" s="16">
        <v>1.38</v>
      </c>
      <c r="E621" s="20">
        <f>+C621*1.38</f>
        <v>2.4563999999999999</v>
      </c>
    </row>
    <row r="622" spans="1:5" ht="15.75" thickBot="1" x14ac:dyDescent="0.3">
      <c r="A622" s="5" t="s">
        <v>1224</v>
      </c>
      <c r="B622" s="7" t="s">
        <v>1225</v>
      </c>
      <c r="C622" s="6">
        <v>1.58</v>
      </c>
      <c r="D622" s="16">
        <v>1</v>
      </c>
      <c r="E622" s="19">
        <v>1.58</v>
      </c>
    </row>
    <row r="623" spans="1:5" ht="15.75" thickBot="1" x14ac:dyDescent="0.3">
      <c r="A623" s="5" t="s">
        <v>1226</v>
      </c>
      <c r="B623" s="7" t="s">
        <v>1227</v>
      </c>
      <c r="C623" s="6">
        <v>0.6</v>
      </c>
      <c r="D623" s="16">
        <v>1</v>
      </c>
      <c r="E623" s="19">
        <v>0.6</v>
      </c>
    </row>
    <row r="624" spans="1:5" ht="15.75" thickBot="1" x14ac:dyDescent="0.3">
      <c r="A624" s="5" t="s">
        <v>1228</v>
      </c>
      <c r="B624" s="7" t="s">
        <v>1229</v>
      </c>
      <c r="C624" s="6">
        <v>0.9</v>
      </c>
      <c r="D624" s="16">
        <v>0.8</v>
      </c>
      <c r="E624" s="20">
        <f>+C624*0.8</f>
        <v>0.72000000000000008</v>
      </c>
    </row>
    <row r="625" spans="1:5" ht="15.75" thickBot="1" x14ac:dyDescent="0.3">
      <c r="A625" s="5" t="s">
        <v>1230</v>
      </c>
      <c r="B625" s="7" t="s">
        <v>1231</v>
      </c>
      <c r="C625" s="6">
        <v>0.9</v>
      </c>
      <c r="D625" s="16">
        <v>0.8</v>
      </c>
      <c r="E625" s="20">
        <f>+C625*0.8</f>
        <v>0.72000000000000008</v>
      </c>
    </row>
    <row r="626" spans="1:5" ht="51.75" customHeight="1" thickBot="1" x14ac:dyDescent="0.3">
      <c r="A626" s="11">
        <v>18</v>
      </c>
      <c r="B626" s="12" t="s">
        <v>1232</v>
      </c>
      <c r="C626" s="10"/>
      <c r="D626" s="17"/>
      <c r="E626" s="19"/>
    </row>
    <row r="627" spans="1:5" ht="15.75" thickBot="1" x14ac:dyDescent="0.3">
      <c r="A627" s="5" t="s">
        <v>1233</v>
      </c>
      <c r="B627" s="7" t="s">
        <v>1234</v>
      </c>
      <c r="C627" s="6">
        <v>0.36</v>
      </c>
      <c r="D627" s="16">
        <v>1</v>
      </c>
      <c r="E627" s="23">
        <v>0.36</v>
      </c>
    </row>
    <row r="628" spans="1:5" ht="15.75" thickBot="1" x14ac:dyDescent="0.3">
      <c r="A628" s="5" t="s">
        <v>1235</v>
      </c>
      <c r="B628" s="7" t="s">
        <v>1236</v>
      </c>
      <c r="C628" s="6">
        <v>7.98</v>
      </c>
      <c r="D628" s="16">
        <v>1</v>
      </c>
      <c r="E628" s="19">
        <v>7.98</v>
      </c>
    </row>
    <row r="629" spans="1:5" ht="15.75" thickBot="1" x14ac:dyDescent="0.3">
      <c r="A629" s="5" t="s">
        <v>1237</v>
      </c>
      <c r="B629" s="7" t="s">
        <v>1238</v>
      </c>
      <c r="C629" s="6">
        <v>4.37</v>
      </c>
      <c r="D629" s="16">
        <v>1</v>
      </c>
      <c r="E629" s="19">
        <v>4.37</v>
      </c>
    </row>
    <row r="630" spans="1:5" ht="15.75" thickBot="1" x14ac:dyDescent="0.3">
      <c r="A630" s="5" t="s">
        <v>1239</v>
      </c>
      <c r="B630" s="7" t="s">
        <v>1240</v>
      </c>
      <c r="C630" s="6">
        <v>2.23</v>
      </c>
      <c r="D630" s="16">
        <v>1</v>
      </c>
      <c r="E630" s="19">
        <v>2.23</v>
      </c>
    </row>
    <row r="631" spans="1:5" ht="15.75" thickBot="1" x14ac:dyDescent="0.3">
      <c r="A631" s="5" t="s">
        <v>1241</v>
      </c>
      <c r="B631" s="7" t="s">
        <v>1242</v>
      </c>
      <c r="C631" s="6">
        <v>9.15</v>
      </c>
      <c r="D631" s="16">
        <v>1.44</v>
      </c>
      <c r="E631" s="20">
        <f>+C631*1.44</f>
        <v>13.176</v>
      </c>
    </row>
    <row r="632" spans="1:5" ht="15.75" thickBot="1" x14ac:dyDescent="0.3">
      <c r="A632" s="5" t="s">
        <v>1243</v>
      </c>
      <c r="B632" s="7" t="s">
        <v>1244</v>
      </c>
      <c r="C632" s="6">
        <v>3.8</v>
      </c>
      <c r="D632" s="16">
        <v>1.1399999999999999</v>
      </c>
      <c r="E632" s="20">
        <f>+C632*1.14</f>
        <v>4.3319999999999999</v>
      </c>
    </row>
    <row r="633" spans="1:5" ht="15.75" thickBot="1" x14ac:dyDescent="0.3">
      <c r="A633" s="5" t="s">
        <v>1245</v>
      </c>
      <c r="B633" s="7" t="s">
        <v>1246</v>
      </c>
      <c r="C633" s="6">
        <v>2.19</v>
      </c>
      <c r="D633" s="16">
        <v>1.25</v>
      </c>
      <c r="E633" s="20">
        <f>+C633*1.25</f>
        <v>2.7374999999999998</v>
      </c>
    </row>
    <row r="634" spans="1:5" ht="15.75" thickBot="1" x14ac:dyDescent="0.3">
      <c r="A634" s="5" t="s">
        <v>1247</v>
      </c>
      <c r="B634" s="7" t="s">
        <v>1248</v>
      </c>
      <c r="C634" s="6">
        <v>8.0299999999999994</v>
      </c>
      <c r="D634" s="16">
        <v>1</v>
      </c>
      <c r="E634" s="19">
        <v>8.0299999999999994</v>
      </c>
    </row>
    <row r="635" spans="1:5" ht="15.75" thickBot="1" x14ac:dyDescent="0.3">
      <c r="A635" s="5" t="s">
        <v>1249</v>
      </c>
      <c r="B635" s="7" t="s">
        <v>1250</v>
      </c>
      <c r="C635" s="6">
        <v>3.2</v>
      </c>
      <c r="D635" s="16">
        <v>1.34</v>
      </c>
      <c r="E635" s="20">
        <f>+C635*1.34</f>
        <v>4.2880000000000003</v>
      </c>
    </row>
    <row r="636" spans="1:5" ht="15.75" thickBot="1" x14ac:dyDescent="0.3">
      <c r="A636" s="5" t="s">
        <v>1251</v>
      </c>
      <c r="B636" s="7" t="s">
        <v>1252</v>
      </c>
      <c r="C636" s="6">
        <v>1.44</v>
      </c>
      <c r="D636" s="16">
        <v>1.41</v>
      </c>
      <c r="E636" s="20">
        <f>+C636*1.41</f>
        <v>2.0303999999999998</v>
      </c>
    </row>
    <row r="637" spans="1:5" ht="15.75" thickBot="1" x14ac:dyDescent="0.3">
      <c r="A637" s="5" t="s">
        <v>1253</v>
      </c>
      <c r="B637" s="7" t="s">
        <v>1254</v>
      </c>
      <c r="C637" s="6">
        <v>2.0699999999999998</v>
      </c>
      <c r="D637" s="16">
        <v>1</v>
      </c>
      <c r="E637" s="19">
        <v>2.0699999999999998</v>
      </c>
    </row>
    <row r="638" spans="1:5" ht="15.75" thickBot="1" x14ac:dyDescent="0.3">
      <c r="A638" s="5" t="s">
        <v>1255</v>
      </c>
      <c r="B638" s="7" t="s">
        <v>1256</v>
      </c>
      <c r="C638" s="6">
        <v>0.79</v>
      </c>
      <c r="D638" s="16">
        <v>1.1599999999999999</v>
      </c>
      <c r="E638" s="20">
        <f>+C638*1.16</f>
        <v>0.91639999999999999</v>
      </c>
    </row>
    <row r="639" spans="1:5" ht="15.75" thickBot="1" x14ac:dyDescent="0.3">
      <c r="A639" s="5" t="s">
        <v>1257</v>
      </c>
      <c r="B639" s="7" t="s">
        <v>1258</v>
      </c>
      <c r="C639" s="6">
        <v>1.23</v>
      </c>
      <c r="D639" s="16">
        <v>1.07</v>
      </c>
      <c r="E639" s="20">
        <f>+C639*1.07</f>
        <v>1.3161</v>
      </c>
    </row>
    <row r="640" spans="1:5" ht="15.75" thickBot="1" x14ac:dyDescent="0.3">
      <c r="A640" s="5" t="s">
        <v>1259</v>
      </c>
      <c r="B640" s="7" t="s">
        <v>1260</v>
      </c>
      <c r="C640" s="6">
        <v>0.56000000000000005</v>
      </c>
      <c r="D640" s="16">
        <v>1</v>
      </c>
      <c r="E640" s="19">
        <v>0.56000000000000005</v>
      </c>
    </row>
    <row r="641" spans="1:5" ht="15.75" thickBot="1" x14ac:dyDescent="0.3">
      <c r="A641" s="5" t="s">
        <v>1261</v>
      </c>
      <c r="B641" s="7" t="s">
        <v>1262</v>
      </c>
      <c r="C641" s="6">
        <v>0.57999999999999996</v>
      </c>
      <c r="D641" s="16">
        <v>1</v>
      </c>
      <c r="E641" s="19">
        <v>0.57999999999999996</v>
      </c>
    </row>
    <row r="642" spans="1:5" ht="15.75" thickBot="1" x14ac:dyDescent="0.3">
      <c r="A642" s="5" t="s">
        <v>1263</v>
      </c>
      <c r="B642" s="7" t="s">
        <v>1264</v>
      </c>
      <c r="C642" s="6">
        <v>4.68</v>
      </c>
      <c r="D642" s="16">
        <v>1</v>
      </c>
      <c r="E642" s="19">
        <v>4.68</v>
      </c>
    </row>
    <row r="643" spans="1:5" ht="15.75" thickBot="1" x14ac:dyDescent="0.3">
      <c r="A643" s="5" t="s">
        <v>1265</v>
      </c>
      <c r="B643" s="7" t="s">
        <v>1266</v>
      </c>
      <c r="C643" s="6">
        <v>2</v>
      </c>
      <c r="D643" s="16">
        <v>1.17</v>
      </c>
      <c r="E643" s="20">
        <f>+C643*1.17</f>
        <v>2.34</v>
      </c>
    </row>
    <row r="644" spans="1:5" ht="15.75" thickBot="1" x14ac:dyDescent="0.3">
      <c r="A644" s="5" t="s">
        <v>1267</v>
      </c>
      <c r="B644" s="7" t="s">
        <v>1268</v>
      </c>
      <c r="C644" s="6">
        <v>1.02</v>
      </c>
      <c r="D644" s="16">
        <v>0.91</v>
      </c>
      <c r="E644" s="20">
        <f>+C644*0.91</f>
        <v>0.92820000000000003</v>
      </c>
    </row>
    <row r="645" spans="1:5" ht="47.25" customHeight="1" thickBot="1" x14ac:dyDescent="0.3">
      <c r="A645" s="11">
        <v>19</v>
      </c>
      <c r="B645" s="12" t="s">
        <v>1269</v>
      </c>
      <c r="C645" s="10"/>
      <c r="D645" s="17"/>
      <c r="E645" s="19"/>
    </row>
    <row r="646" spans="1:5" ht="15.75" thickBot="1" x14ac:dyDescent="0.3">
      <c r="A646" s="5" t="s">
        <v>1270</v>
      </c>
      <c r="B646" s="7" t="s">
        <v>1271</v>
      </c>
      <c r="C646" s="6">
        <v>0.31</v>
      </c>
      <c r="D646" s="16">
        <v>1</v>
      </c>
      <c r="E646" s="19">
        <v>0.31</v>
      </c>
    </row>
    <row r="647" spans="1:5" ht="15.75" thickBot="1" x14ac:dyDescent="0.3">
      <c r="A647" s="5" t="s">
        <v>1272</v>
      </c>
      <c r="B647" s="7" t="s">
        <v>1273</v>
      </c>
      <c r="C647" s="6">
        <v>0.09</v>
      </c>
      <c r="D647" s="16">
        <v>2</v>
      </c>
      <c r="E647" s="20">
        <f>+C647*2</f>
        <v>0.18</v>
      </c>
    </row>
    <row r="648" spans="1:5" ht="15.75" thickBot="1" x14ac:dyDescent="0.3">
      <c r="A648" s="5" t="s">
        <v>1274</v>
      </c>
      <c r="B648" s="7" t="s">
        <v>1275</v>
      </c>
      <c r="C648" s="6">
        <v>6.38</v>
      </c>
      <c r="D648" s="16">
        <v>1</v>
      </c>
      <c r="E648" s="19">
        <v>6.38</v>
      </c>
    </row>
    <row r="649" spans="1:5" ht="15.75" thickBot="1" x14ac:dyDescent="0.3">
      <c r="A649" s="5" t="s">
        <v>1276</v>
      </c>
      <c r="B649" s="7" t="s">
        <v>1277</v>
      </c>
      <c r="C649" s="6">
        <v>4.04</v>
      </c>
      <c r="D649" s="16">
        <v>1</v>
      </c>
      <c r="E649" s="19">
        <v>4.04</v>
      </c>
    </row>
    <row r="650" spans="1:5" ht="15.75" thickBot="1" x14ac:dyDescent="0.3">
      <c r="A650" s="5" t="s">
        <v>1278</v>
      </c>
      <c r="B650" s="7" t="s">
        <v>1279</v>
      </c>
      <c r="C650" s="6">
        <v>2.2599999999999998</v>
      </c>
      <c r="D650" s="16">
        <v>2</v>
      </c>
      <c r="E650" s="20">
        <f>+C650*2</f>
        <v>4.5199999999999996</v>
      </c>
    </row>
    <row r="651" spans="1:5" ht="15.75" thickBot="1" x14ac:dyDescent="0.3">
      <c r="A651" s="5" t="s">
        <v>1280</v>
      </c>
      <c r="B651" s="7" t="s">
        <v>1281</v>
      </c>
      <c r="C651" s="6">
        <v>6.83</v>
      </c>
      <c r="D651" s="16">
        <v>1</v>
      </c>
      <c r="E651" s="23">
        <v>6.83</v>
      </c>
    </row>
    <row r="652" spans="1:5" ht="15.75" thickBot="1" x14ac:dyDescent="0.3">
      <c r="A652" s="5" t="s">
        <v>1282</v>
      </c>
      <c r="B652" s="7" t="s">
        <v>1283</v>
      </c>
      <c r="C652" s="6">
        <v>1.96</v>
      </c>
      <c r="D652" s="16">
        <v>1.84</v>
      </c>
      <c r="E652" s="20">
        <f>+C652*1.84</f>
        <v>3.6064000000000003</v>
      </c>
    </row>
    <row r="653" spans="1:5" ht="15.75" thickBot="1" x14ac:dyDescent="0.3">
      <c r="A653" s="5" t="s">
        <v>1284</v>
      </c>
      <c r="B653" s="7" t="s">
        <v>1285</v>
      </c>
      <c r="C653" s="6">
        <v>1.33</v>
      </c>
      <c r="D653" s="16">
        <v>1.99</v>
      </c>
      <c r="E653" s="20">
        <f>+C653*1.99</f>
        <v>2.6467000000000001</v>
      </c>
    </row>
    <row r="654" spans="1:5" ht="15.75" thickBot="1" x14ac:dyDescent="0.3">
      <c r="A654" s="5" t="s">
        <v>1286</v>
      </c>
      <c r="B654" s="7" t="s">
        <v>1287</v>
      </c>
      <c r="C654" s="6">
        <v>6.39</v>
      </c>
      <c r="D654" s="16">
        <v>1.29</v>
      </c>
      <c r="E654" s="20">
        <f>+C654*1.29</f>
        <v>8.2431000000000001</v>
      </c>
    </row>
    <row r="655" spans="1:5" ht="15.75" thickBot="1" x14ac:dyDescent="0.3">
      <c r="A655" s="5" t="s">
        <v>1288</v>
      </c>
      <c r="B655" s="7" t="s">
        <v>1289</v>
      </c>
      <c r="C655" s="6">
        <v>1.35</v>
      </c>
      <c r="D655" s="16">
        <v>2</v>
      </c>
      <c r="E655" s="20">
        <f>+C655*2</f>
        <v>2.7</v>
      </c>
    </row>
    <row r="656" spans="1:5" ht="15.75" thickBot="1" x14ac:dyDescent="0.3">
      <c r="A656" s="5" t="s">
        <v>1290</v>
      </c>
      <c r="B656" s="7" t="s">
        <v>1291</v>
      </c>
      <c r="C656" s="6">
        <v>4.33</v>
      </c>
      <c r="D656" s="16">
        <v>1.48</v>
      </c>
      <c r="E656" s="20">
        <f>+C656*1.48</f>
        <v>6.4084000000000003</v>
      </c>
    </row>
    <row r="657" spans="1:5" ht="90.75" customHeight="1" thickBot="1" x14ac:dyDescent="0.3">
      <c r="A657" s="8">
        <v>20</v>
      </c>
      <c r="B657" s="13" t="s">
        <v>1292</v>
      </c>
      <c r="C657" s="10"/>
      <c r="D657" s="17"/>
      <c r="E657" s="19"/>
    </row>
    <row r="658" spans="1:5" ht="15.75" thickBot="1" x14ac:dyDescent="0.3">
      <c r="A658" s="5" t="s">
        <v>1293</v>
      </c>
      <c r="B658" s="7" t="s">
        <v>1294</v>
      </c>
      <c r="C658" s="6">
        <v>1.35</v>
      </c>
      <c r="D658" s="16">
        <v>1</v>
      </c>
      <c r="E658" s="19">
        <v>1.35</v>
      </c>
    </row>
    <row r="659" spans="1:5" ht="15.75" thickBot="1" x14ac:dyDescent="0.3">
      <c r="A659" s="5" t="s">
        <v>1295</v>
      </c>
      <c r="B659" s="7" t="s">
        <v>1296</v>
      </c>
      <c r="C659" s="6">
        <v>1.66</v>
      </c>
      <c r="D659" s="16">
        <v>1</v>
      </c>
      <c r="E659" s="19">
        <v>1.66</v>
      </c>
    </row>
    <row r="660" spans="1:5" ht="15.75" thickBot="1" x14ac:dyDescent="0.3">
      <c r="A660" s="5" t="s">
        <v>1297</v>
      </c>
      <c r="B660" s="7" t="s">
        <v>1298</v>
      </c>
      <c r="C660" s="6">
        <v>1.18</v>
      </c>
      <c r="D660" s="16">
        <v>1</v>
      </c>
      <c r="E660" s="19">
        <v>1.18</v>
      </c>
    </row>
    <row r="661" spans="1:5" ht="15.75" thickBot="1" x14ac:dyDescent="0.3">
      <c r="A661" s="5" t="s">
        <v>1299</v>
      </c>
      <c r="B661" s="7" t="s">
        <v>1300</v>
      </c>
      <c r="C661" s="6">
        <v>1.18</v>
      </c>
      <c r="D661" s="16">
        <v>1</v>
      </c>
      <c r="E661" s="19">
        <v>1.18</v>
      </c>
    </row>
    <row r="662" spans="1:5" ht="15.75" thickBot="1" x14ac:dyDescent="0.3">
      <c r="A662" s="5" t="s">
        <v>1301</v>
      </c>
      <c r="B662" s="7" t="s">
        <v>1302</v>
      </c>
      <c r="C662" s="6">
        <v>0.86</v>
      </c>
      <c r="D662" s="16">
        <v>1</v>
      </c>
      <c r="E662" s="19">
        <v>0.86</v>
      </c>
    </row>
    <row r="663" spans="1:5" ht="15.75" thickBot="1" x14ac:dyDescent="0.3">
      <c r="A663" s="5" t="s">
        <v>1303</v>
      </c>
      <c r="B663" s="7" t="s">
        <v>1304</v>
      </c>
      <c r="C663" s="6">
        <v>0.96</v>
      </c>
      <c r="D663" s="16">
        <v>1</v>
      </c>
      <c r="E663" s="19">
        <v>0.96</v>
      </c>
    </row>
    <row r="664" spans="1:5" ht="48.75" customHeight="1" thickBot="1" x14ac:dyDescent="0.3">
      <c r="A664" s="8">
        <v>21</v>
      </c>
      <c r="B664" s="13" t="s">
        <v>1305</v>
      </c>
      <c r="C664" s="10"/>
      <c r="D664" s="17"/>
      <c r="E664" s="19"/>
    </row>
    <row r="665" spans="1:5" ht="15.75" thickBot="1" x14ac:dyDescent="0.3">
      <c r="A665" s="5" t="s">
        <v>1306</v>
      </c>
      <c r="B665" s="7" t="s">
        <v>1307</v>
      </c>
      <c r="C665" s="6">
        <v>12.91</v>
      </c>
      <c r="D665" s="16">
        <v>1</v>
      </c>
      <c r="E665" s="19">
        <v>12.91</v>
      </c>
    </row>
    <row r="666" spans="1:5" ht="15.75" thickBot="1" x14ac:dyDescent="0.3">
      <c r="A666" s="5" t="s">
        <v>1308</v>
      </c>
      <c r="B666" s="7" t="s">
        <v>1309</v>
      </c>
      <c r="C666" s="6">
        <v>9.56</v>
      </c>
      <c r="D666" s="16">
        <v>1</v>
      </c>
      <c r="E666" s="23">
        <v>9.56</v>
      </c>
    </row>
    <row r="667" spans="1:5" ht="15.75" thickBot="1" x14ac:dyDescent="0.3">
      <c r="A667" s="5" t="s">
        <v>1310</v>
      </c>
      <c r="B667" s="7" t="s">
        <v>1311</v>
      </c>
      <c r="C667" s="6">
        <v>6.24</v>
      </c>
      <c r="D667" s="16">
        <v>1</v>
      </c>
      <c r="E667" s="19">
        <v>6.24</v>
      </c>
    </row>
    <row r="668" spans="1:5" ht="15.75" thickBot="1" x14ac:dyDescent="0.3">
      <c r="A668" s="5" t="s">
        <v>1312</v>
      </c>
      <c r="B668" s="7" t="s">
        <v>1313</v>
      </c>
      <c r="C668" s="6">
        <v>5.71</v>
      </c>
      <c r="D668" s="16">
        <v>1</v>
      </c>
      <c r="E668" s="19">
        <v>5.71</v>
      </c>
    </row>
    <row r="669" spans="1:5" ht="15.75" thickBot="1" x14ac:dyDescent="0.3">
      <c r="A669" s="5" t="s">
        <v>1314</v>
      </c>
      <c r="B669" s="7" t="s">
        <v>1315</v>
      </c>
      <c r="C669" s="6">
        <v>9.3000000000000007</v>
      </c>
      <c r="D669" s="16">
        <v>1</v>
      </c>
      <c r="E669" s="19">
        <v>9.3000000000000007</v>
      </c>
    </row>
    <row r="670" spans="1:5" ht="15.75" thickBot="1" x14ac:dyDescent="0.3">
      <c r="A670" s="5" t="s">
        <v>1316</v>
      </c>
      <c r="B670" s="7" t="s">
        <v>1317</v>
      </c>
      <c r="C670" s="6">
        <v>4.8600000000000003</v>
      </c>
      <c r="D670" s="16">
        <v>1</v>
      </c>
      <c r="E670" s="19">
        <v>4.8600000000000003</v>
      </c>
    </row>
    <row r="671" spans="1:5" ht="15.75" thickBot="1" x14ac:dyDescent="0.3">
      <c r="A671" s="5" t="s">
        <v>1318</v>
      </c>
      <c r="B671" s="7" t="s">
        <v>1319</v>
      </c>
      <c r="C671" s="6">
        <v>1.46</v>
      </c>
      <c r="D671" s="16">
        <v>1</v>
      </c>
      <c r="E671" s="19">
        <v>1.46</v>
      </c>
    </row>
    <row r="672" spans="1:5" ht="15.75" thickBot="1" x14ac:dyDescent="0.3">
      <c r="A672" s="5" t="s">
        <v>1320</v>
      </c>
      <c r="B672" s="7" t="s">
        <v>1321</v>
      </c>
      <c r="C672" s="6">
        <v>4.1100000000000003</v>
      </c>
      <c r="D672" s="16">
        <v>1</v>
      </c>
      <c r="E672" s="19">
        <v>4.1100000000000003</v>
      </c>
    </row>
    <row r="673" spans="1:5" ht="15.75" thickBot="1" x14ac:dyDescent="0.3">
      <c r="A673" s="5" t="s">
        <v>1322</v>
      </c>
      <c r="B673" s="7" t="s">
        <v>1323</v>
      </c>
      <c r="C673" s="6">
        <v>2.0299999999999998</v>
      </c>
      <c r="D673" s="16">
        <v>1.29</v>
      </c>
      <c r="E673" s="20">
        <f>+C673*1.29</f>
        <v>2.6187</v>
      </c>
    </row>
    <row r="674" spans="1:5" ht="15.75" thickBot="1" x14ac:dyDescent="0.3">
      <c r="A674" s="5" t="s">
        <v>1324</v>
      </c>
      <c r="B674" s="7" t="s">
        <v>1325</v>
      </c>
      <c r="C674" s="6">
        <v>2.27</v>
      </c>
      <c r="D674" s="16">
        <v>1.45</v>
      </c>
      <c r="E674" s="20">
        <f>+C674*1.45</f>
        <v>3.2915000000000001</v>
      </c>
    </row>
    <row r="675" spans="1:5" ht="15.75" thickBot="1" x14ac:dyDescent="0.3">
      <c r="A675" s="5" t="s">
        <v>1326</v>
      </c>
      <c r="B675" s="7" t="s">
        <v>1327</v>
      </c>
      <c r="C675" s="6">
        <v>0.77</v>
      </c>
      <c r="D675" s="16">
        <v>1</v>
      </c>
      <c r="E675" s="19">
        <v>0.77</v>
      </c>
    </row>
    <row r="676" spans="1:5" ht="15.75" thickBot="1" x14ac:dyDescent="0.3">
      <c r="A676" s="5" t="s">
        <v>1328</v>
      </c>
      <c r="B676" s="7" t="s">
        <v>1329</v>
      </c>
      <c r="C676" s="6">
        <v>3.77</v>
      </c>
      <c r="D676" s="16">
        <v>1</v>
      </c>
      <c r="E676" s="19">
        <v>3.77</v>
      </c>
    </row>
    <row r="677" spans="1:5" ht="15.75" thickBot="1" x14ac:dyDescent="0.3">
      <c r="A677" s="5" t="s">
        <v>1330</v>
      </c>
      <c r="B677" s="7" t="s">
        <v>1331</v>
      </c>
      <c r="C677" s="6">
        <v>1.08</v>
      </c>
      <c r="D677" s="16">
        <v>0.89</v>
      </c>
      <c r="E677" s="20">
        <f>+C677*0.89</f>
        <v>0.96120000000000005</v>
      </c>
    </row>
    <row r="678" spans="1:5" ht="15.75" thickBot="1" x14ac:dyDescent="0.3">
      <c r="A678" s="5" t="s">
        <v>1332</v>
      </c>
      <c r="B678" s="7" t="s">
        <v>1333</v>
      </c>
      <c r="C678" s="6">
        <v>1.51</v>
      </c>
      <c r="D678" s="16">
        <v>1</v>
      </c>
      <c r="E678" s="19">
        <v>1.51</v>
      </c>
    </row>
    <row r="679" spans="1:5" ht="15.75" thickBot="1" x14ac:dyDescent="0.3">
      <c r="A679" s="5" t="s">
        <v>1334</v>
      </c>
      <c r="B679" s="7" t="s">
        <v>1335</v>
      </c>
      <c r="C679" s="6">
        <v>0.73</v>
      </c>
      <c r="D679" s="16">
        <v>0.8</v>
      </c>
      <c r="E679" s="20">
        <f>+C679*0.8</f>
        <v>0.58399999999999996</v>
      </c>
    </row>
    <row r="680" spans="1:5" ht="15.75" thickBot="1" x14ac:dyDescent="0.3">
      <c r="A680" s="5" t="s">
        <v>1336</v>
      </c>
      <c r="B680" s="7" t="s">
        <v>1337</v>
      </c>
      <c r="C680" s="6">
        <v>2.96</v>
      </c>
      <c r="D680" s="16">
        <v>0.88</v>
      </c>
      <c r="E680" s="20">
        <f>+C680*0.88</f>
        <v>2.6048</v>
      </c>
    </row>
    <row r="681" spans="1:5" ht="15.75" thickBot="1" x14ac:dyDescent="0.3">
      <c r="A681" s="5" t="s">
        <v>1338</v>
      </c>
      <c r="B681" s="7" t="s">
        <v>1339</v>
      </c>
      <c r="C681" s="6">
        <v>0.95</v>
      </c>
      <c r="D681" s="16">
        <v>0.87</v>
      </c>
      <c r="E681" s="20">
        <f>+C681*0.87</f>
        <v>0.82650000000000001</v>
      </c>
    </row>
    <row r="682" spans="1:5" ht="15.75" thickBot="1" x14ac:dyDescent="0.3">
      <c r="A682" s="5" t="s">
        <v>1340</v>
      </c>
      <c r="B682" s="7" t="s">
        <v>1341</v>
      </c>
      <c r="C682" s="6">
        <v>5.56</v>
      </c>
      <c r="D682" s="16">
        <v>1</v>
      </c>
      <c r="E682" s="19">
        <v>5.56</v>
      </c>
    </row>
    <row r="683" spans="1:5" ht="15.75" thickBot="1" x14ac:dyDescent="0.3">
      <c r="A683" s="5" t="s">
        <v>1342</v>
      </c>
      <c r="B683" s="7" t="s">
        <v>1343</v>
      </c>
      <c r="C683" s="6">
        <v>2.6</v>
      </c>
      <c r="D683" s="16">
        <v>1</v>
      </c>
      <c r="E683" s="19">
        <v>2.6</v>
      </c>
    </row>
    <row r="684" spans="1:5" ht="15.75" thickBot="1" x14ac:dyDescent="0.3">
      <c r="A684" s="5" t="s">
        <v>1344</v>
      </c>
      <c r="B684" s="7" t="s">
        <v>1345</v>
      </c>
      <c r="C684" s="6">
        <v>4.33</v>
      </c>
      <c r="D684" s="16">
        <v>1</v>
      </c>
      <c r="E684" s="19">
        <v>4.33</v>
      </c>
    </row>
    <row r="685" spans="1:5" ht="15.75" thickBot="1" x14ac:dyDescent="0.3">
      <c r="A685" s="5" t="s">
        <v>1346</v>
      </c>
      <c r="B685" s="7" t="s">
        <v>1347</v>
      </c>
      <c r="C685" s="6">
        <v>1.61</v>
      </c>
      <c r="D685" s="16">
        <v>1</v>
      </c>
      <c r="E685" s="23">
        <v>1.61</v>
      </c>
    </row>
    <row r="686" spans="1:5" ht="15.75" thickBot="1" x14ac:dyDescent="0.3">
      <c r="A686" s="5" t="s">
        <v>1348</v>
      </c>
      <c r="B686" s="7" t="s">
        <v>1349</v>
      </c>
      <c r="C686" s="6">
        <v>0.49</v>
      </c>
      <c r="D686" s="16">
        <v>1.1399999999999999</v>
      </c>
      <c r="E686" s="20">
        <f>+C686*1.14</f>
        <v>0.55859999999999999</v>
      </c>
    </row>
    <row r="687" spans="1:5" ht="15.75" thickBot="1" x14ac:dyDescent="0.3">
      <c r="A687" s="5" t="s">
        <v>1350</v>
      </c>
      <c r="B687" s="7" t="s">
        <v>1351</v>
      </c>
      <c r="C687" s="6">
        <v>0.23</v>
      </c>
      <c r="D687" s="16">
        <v>0.8</v>
      </c>
      <c r="E687" s="20">
        <f>+C687*0.8</f>
        <v>0.18400000000000002</v>
      </c>
    </row>
    <row r="688" spans="1:5" ht="15.75" thickBot="1" x14ac:dyDescent="0.3">
      <c r="A688" s="5" t="s">
        <v>1352</v>
      </c>
      <c r="B688" s="7" t="s">
        <v>1353</v>
      </c>
      <c r="C688" s="6">
        <v>1.2</v>
      </c>
      <c r="D688" s="16">
        <v>1.2</v>
      </c>
      <c r="E688" s="20">
        <f>+C688*1.2</f>
        <v>1.44</v>
      </c>
    </row>
    <row r="689" spans="1:5" ht="15.75" thickBot="1" x14ac:dyDescent="0.3">
      <c r="A689" s="5" t="s">
        <v>1354</v>
      </c>
      <c r="B689" s="7" t="s">
        <v>1355</v>
      </c>
      <c r="C689" s="6">
        <v>0.51</v>
      </c>
      <c r="D689" s="16">
        <v>1</v>
      </c>
      <c r="E689" s="19">
        <v>0.51</v>
      </c>
    </row>
    <row r="690" spans="1:5" ht="15.75" thickBot="1" x14ac:dyDescent="0.3">
      <c r="A690" s="5" t="s">
        <v>1356</v>
      </c>
      <c r="B690" s="7" t="s">
        <v>1357</v>
      </c>
      <c r="C690" s="6">
        <v>1.79</v>
      </c>
      <c r="D690" s="16">
        <v>1.59</v>
      </c>
      <c r="E690" s="20">
        <f>+C690*1.59</f>
        <v>2.8461000000000003</v>
      </c>
    </row>
    <row r="691" spans="1:5" ht="15.75" thickBot="1" x14ac:dyDescent="0.3">
      <c r="A691" s="5" t="s">
        <v>1358</v>
      </c>
      <c r="B691" s="7" t="s">
        <v>1359</v>
      </c>
      <c r="C691" s="6">
        <v>0.64</v>
      </c>
      <c r="D691" s="16">
        <v>1.07</v>
      </c>
      <c r="E691" s="20">
        <f>+C691*1.07</f>
        <v>0.68480000000000008</v>
      </c>
    </row>
    <row r="692" spans="1:5" ht="15.75" thickBot="1" x14ac:dyDescent="0.3">
      <c r="A692" s="5" t="s">
        <v>1360</v>
      </c>
      <c r="B692" s="7" t="s">
        <v>1361</v>
      </c>
      <c r="C692" s="6">
        <v>1.86</v>
      </c>
      <c r="D692" s="16">
        <v>1</v>
      </c>
      <c r="E692" s="19">
        <v>1.86</v>
      </c>
    </row>
    <row r="693" spans="1:5" ht="15.75" thickBot="1" x14ac:dyDescent="0.3">
      <c r="A693" s="5" t="s">
        <v>1362</v>
      </c>
      <c r="B693" s="7" t="s">
        <v>1363</v>
      </c>
      <c r="C693" s="6">
        <v>0.4</v>
      </c>
      <c r="D693" s="16">
        <v>1.08</v>
      </c>
      <c r="E693" s="20">
        <f>+C693*1.08</f>
        <v>0.43200000000000005</v>
      </c>
    </row>
    <row r="694" spans="1:5" ht="24" thickBot="1" x14ac:dyDescent="0.3">
      <c r="A694" s="8">
        <v>22</v>
      </c>
      <c r="B694" s="13" t="s">
        <v>1364</v>
      </c>
      <c r="C694" s="10"/>
      <c r="D694" s="17"/>
      <c r="E694" s="19"/>
    </row>
    <row r="695" spans="1:5" ht="15.75" thickBot="1" x14ac:dyDescent="0.3">
      <c r="A695" s="5" t="s">
        <v>1365</v>
      </c>
      <c r="B695" s="7" t="s">
        <v>1366</v>
      </c>
      <c r="C695" s="6">
        <v>39.229999999999997</v>
      </c>
      <c r="D695" s="16">
        <v>1</v>
      </c>
      <c r="E695" s="19">
        <v>39.229999999999997</v>
      </c>
    </row>
    <row r="696" spans="1:5" ht="15.75" thickBot="1" x14ac:dyDescent="0.3">
      <c r="A696" s="5" t="s">
        <v>1367</v>
      </c>
      <c r="B696" s="7" t="s">
        <v>1368</v>
      </c>
      <c r="C696" s="6">
        <v>7.81</v>
      </c>
      <c r="D696" s="16">
        <v>1.26</v>
      </c>
      <c r="E696" s="20">
        <f>+C696*1.26</f>
        <v>9.8406000000000002</v>
      </c>
    </row>
    <row r="697" spans="1:5" ht="15.75" thickBot="1" x14ac:dyDescent="0.3">
      <c r="A697" s="5" t="s">
        <v>1369</v>
      </c>
      <c r="B697" s="7" t="s">
        <v>1370</v>
      </c>
      <c r="C697" s="6">
        <v>2.2000000000000002</v>
      </c>
      <c r="D697" s="16">
        <v>0.8</v>
      </c>
      <c r="E697" s="20">
        <f>+C697*0.8</f>
        <v>1.7600000000000002</v>
      </c>
    </row>
    <row r="698" spans="1:5" ht="15.75" thickBot="1" x14ac:dyDescent="0.3">
      <c r="A698" s="5" t="s">
        <v>1371</v>
      </c>
      <c r="B698" s="7" t="s">
        <v>1372</v>
      </c>
      <c r="C698" s="6">
        <v>1.68</v>
      </c>
      <c r="D698" s="16">
        <v>0.91</v>
      </c>
      <c r="E698" s="20">
        <f>+C698*0.91</f>
        <v>1.5287999999999999</v>
      </c>
    </row>
    <row r="699" spans="1:5" ht="15.75" thickBot="1" x14ac:dyDescent="0.3">
      <c r="A699" s="5" t="s">
        <v>1373</v>
      </c>
      <c r="B699" s="7" t="s">
        <v>1374</v>
      </c>
      <c r="C699" s="6">
        <v>0.3</v>
      </c>
      <c r="D699" s="16">
        <v>1</v>
      </c>
      <c r="E699" s="19">
        <v>0.3</v>
      </c>
    </row>
    <row r="700" spans="1:5" ht="15.75" thickBot="1" x14ac:dyDescent="0.3">
      <c r="A700" s="5" t="s">
        <v>1375</v>
      </c>
      <c r="B700" s="7" t="s">
        <v>1376</v>
      </c>
      <c r="C700" s="6">
        <v>0.7</v>
      </c>
      <c r="D700" s="16">
        <v>0.87</v>
      </c>
      <c r="E700" s="20">
        <f>+C700*0.87</f>
        <v>0.60899999999999999</v>
      </c>
    </row>
    <row r="701" spans="1:5" ht="15.75" thickBot="1" x14ac:dyDescent="0.3">
      <c r="A701" s="5" t="s">
        <v>1377</v>
      </c>
      <c r="B701" s="7" t="s">
        <v>1378</v>
      </c>
      <c r="C701" s="6">
        <v>1.36</v>
      </c>
      <c r="D701" s="16">
        <v>1.36</v>
      </c>
      <c r="E701" s="20">
        <f>+C701*1.36</f>
        <v>1.8496000000000004</v>
      </c>
    </row>
    <row r="702" spans="1:5" ht="15.75" thickBot="1" x14ac:dyDescent="0.3">
      <c r="A702" s="5" t="s">
        <v>1379</v>
      </c>
      <c r="B702" s="7" t="s">
        <v>1380</v>
      </c>
      <c r="C702" s="6">
        <v>0.41</v>
      </c>
      <c r="D702" s="16">
        <v>1</v>
      </c>
      <c r="E702" s="19">
        <v>0.41</v>
      </c>
    </row>
    <row r="703" spans="1:5" ht="74.25" customHeight="1" thickBot="1" x14ac:dyDescent="0.3">
      <c r="A703" s="11">
        <v>23</v>
      </c>
      <c r="B703" s="12" t="s">
        <v>1381</v>
      </c>
      <c r="C703" s="10"/>
      <c r="D703" s="17"/>
      <c r="E703" s="19"/>
    </row>
    <row r="704" spans="1:5" ht="15.75" thickBot="1" x14ac:dyDescent="0.3">
      <c r="A704" s="5" t="s">
        <v>1382</v>
      </c>
      <c r="B704" s="7" t="s">
        <v>1383</v>
      </c>
      <c r="C704" s="6">
        <v>4.09</v>
      </c>
      <c r="D704" s="16">
        <v>1.38</v>
      </c>
      <c r="E704" s="20">
        <f>+C704*1.38</f>
        <v>5.6441999999999997</v>
      </c>
    </row>
    <row r="705" spans="1:5" ht="15.75" thickBot="1" x14ac:dyDescent="0.3">
      <c r="A705" s="5" t="s">
        <v>1384</v>
      </c>
      <c r="B705" s="7" t="s">
        <v>1385</v>
      </c>
      <c r="C705" s="6">
        <v>1.22</v>
      </c>
      <c r="D705" s="16">
        <v>1</v>
      </c>
      <c r="E705" s="19">
        <v>1.22</v>
      </c>
    </row>
    <row r="706" spans="1:5" ht="15.75" thickBot="1" x14ac:dyDescent="0.3">
      <c r="A706" s="5" t="s">
        <v>1386</v>
      </c>
      <c r="B706" s="7" t="s">
        <v>1387</v>
      </c>
      <c r="C706" s="6">
        <v>0.25</v>
      </c>
      <c r="D706" s="16">
        <v>1.27</v>
      </c>
      <c r="E706" s="20">
        <f>+C706*1.27</f>
        <v>0.3175</v>
      </c>
    </row>
    <row r="707" spans="1:5" ht="15.75" thickBot="1" x14ac:dyDescent="0.3">
      <c r="A707" s="5" t="s">
        <v>1388</v>
      </c>
      <c r="B707" s="7" t="s">
        <v>1389</v>
      </c>
      <c r="C707" s="6">
        <v>2.8</v>
      </c>
      <c r="D707" s="16">
        <v>1</v>
      </c>
      <c r="E707" s="19">
        <v>2.8</v>
      </c>
    </row>
    <row r="708" spans="1:5" ht="15.75" thickBot="1" x14ac:dyDescent="0.3">
      <c r="A708" s="5" t="s">
        <v>1390</v>
      </c>
      <c r="B708" s="7" t="s">
        <v>1391</v>
      </c>
      <c r="C708" s="6">
        <v>0.95</v>
      </c>
      <c r="D708" s="16">
        <v>1</v>
      </c>
      <c r="E708" s="19">
        <v>0.95</v>
      </c>
    </row>
    <row r="709" spans="1:5" ht="15.75" thickBot="1" x14ac:dyDescent="0.3">
      <c r="A709" s="5" t="s">
        <v>1392</v>
      </c>
      <c r="B709" s="7" t="s">
        <v>1393</v>
      </c>
      <c r="C709" s="6">
        <v>0.18</v>
      </c>
      <c r="D709" s="16">
        <v>1</v>
      </c>
      <c r="E709" s="19">
        <v>0.18</v>
      </c>
    </row>
    <row r="710" spans="1:5" ht="15.75" thickBot="1" x14ac:dyDescent="0.3">
      <c r="A710" s="5" t="s">
        <v>1394</v>
      </c>
      <c r="B710" s="7" t="s">
        <v>1395</v>
      </c>
      <c r="C710" s="6">
        <v>0.97</v>
      </c>
      <c r="D710" s="16">
        <v>0.94</v>
      </c>
      <c r="E710" s="20">
        <f>+C710*0.94</f>
        <v>0.91179999999999994</v>
      </c>
    </row>
    <row r="711" spans="1:5" ht="15.75" thickBot="1" x14ac:dyDescent="0.3">
      <c r="A711" s="5" t="s">
        <v>1396</v>
      </c>
      <c r="B711" s="7" t="s">
        <v>1397</v>
      </c>
      <c r="C711" s="6">
        <v>0.97</v>
      </c>
      <c r="D711" s="16">
        <v>0.88</v>
      </c>
      <c r="E711" s="24">
        <f>+C711*0.88</f>
        <v>0.85360000000000003</v>
      </c>
    </row>
    <row r="712" spans="1:5" ht="15.75" thickBot="1" x14ac:dyDescent="0.3">
      <c r="A712" s="5" t="s">
        <v>1398</v>
      </c>
      <c r="B712" s="7" t="s">
        <v>1399</v>
      </c>
      <c r="C712" s="6">
        <v>3.32</v>
      </c>
      <c r="D712" s="16">
        <v>1</v>
      </c>
      <c r="E712" s="19">
        <v>3.32</v>
      </c>
    </row>
    <row r="713" spans="1:5" ht="15.75" thickBot="1" x14ac:dyDescent="0.3">
      <c r="A713" s="5" t="s">
        <v>1400</v>
      </c>
      <c r="B713" s="7" t="s">
        <v>1401</v>
      </c>
      <c r="C713" s="6">
        <v>0.88</v>
      </c>
      <c r="D713" s="16">
        <v>1.18</v>
      </c>
      <c r="E713" s="20">
        <f>+C713*1.18</f>
        <v>1.0384</v>
      </c>
    </row>
    <row r="714" spans="1:5" ht="15.75" thickBot="1" x14ac:dyDescent="0.3">
      <c r="A714" s="5" t="s">
        <v>1402</v>
      </c>
      <c r="B714" s="7" t="s">
        <v>1403</v>
      </c>
      <c r="C714" s="6">
        <v>0.87</v>
      </c>
      <c r="D714" s="16">
        <v>1</v>
      </c>
      <c r="E714" s="22">
        <v>0.87</v>
      </c>
    </row>
    <row r="715" spans="1:5" ht="15.75" thickBot="1" x14ac:dyDescent="0.3">
      <c r="A715" s="5" t="s">
        <v>1404</v>
      </c>
      <c r="B715" s="7" t="s">
        <v>1405</v>
      </c>
      <c r="C715" s="6">
        <v>0.87</v>
      </c>
      <c r="D715" s="16">
        <v>0.81</v>
      </c>
      <c r="E715" s="25">
        <f>+C715*0.81</f>
        <v>0.70469999999999999</v>
      </c>
    </row>
    <row r="716" spans="1:5" ht="15.75" thickBot="1" x14ac:dyDescent="0.3">
      <c r="A716" s="5" t="s">
        <v>1406</v>
      </c>
      <c r="B716" s="7" t="s">
        <v>1407</v>
      </c>
      <c r="C716" s="6">
        <v>0.84</v>
      </c>
      <c r="D716" s="16">
        <v>1</v>
      </c>
      <c r="E716" s="22">
        <v>0.84</v>
      </c>
    </row>
    <row r="717" spans="1:5" ht="57.75" customHeight="1" thickBot="1" x14ac:dyDescent="0.3">
      <c r="A717" s="14"/>
      <c r="B717" s="12" t="s">
        <v>1408</v>
      </c>
      <c r="C717" s="10"/>
      <c r="D717" s="17"/>
      <c r="E717" s="19"/>
    </row>
    <row r="718" spans="1:5" ht="15.75" thickBot="1" x14ac:dyDescent="0.3">
      <c r="A718" s="5" t="s">
        <v>1409</v>
      </c>
      <c r="B718" s="7" t="s">
        <v>1410</v>
      </c>
      <c r="C718" s="6">
        <v>7.26</v>
      </c>
      <c r="D718" s="16">
        <v>1.54</v>
      </c>
      <c r="E718" s="20">
        <f>+C718*1.54</f>
        <v>11.180400000000001</v>
      </c>
    </row>
    <row r="719" spans="1:5" ht="15.75" thickBot="1" x14ac:dyDescent="0.3">
      <c r="A719" s="5" t="s">
        <v>1411</v>
      </c>
      <c r="B719" s="7" t="s">
        <v>1412</v>
      </c>
      <c r="C719" s="6">
        <v>3.49</v>
      </c>
      <c r="D719" s="16">
        <v>1.23</v>
      </c>
      <c r="E719" s="20">
        <f>+C719*1.23</f>
        <v>4.2927</v>
      </c>
    </row>
    <row r="720" spans="1:5" ht="15.75" thickBot="1" x14ac:dyDescent="0.3">
      <c r="A720" s="5" t="s">
        <v>1413</v>
      </c>
      <c r="B720" s="7" t="s">
        <v>1414</v>
      </c>
      <c r="C720" s="6">
        <v>1.33</v>
      </c>
      <c r="D720" s="16">
        <v>1</v>
      </c>
      <c r="E720" s="19">
        <v>1.33</v>
      </c>
    </row>
    <row r="721" spans="1:5" ht="21.75" thickBot="1" x14ac:dyDescent="0.3">
      <c r="A721" s="14"/>
      <c r="B721" s="12" t="s">
        <v>1415</v>
      </c>
      <c r="C721" s="10"/>
      <c r="D721" s="17"/>
      <c r="E721" s="19"/>
    </row>
    <row r="722" spans="1:5" ht="15.75" thickBot="1" x14ac:dyDescent="0.3">
      <c r="A722" s="5" t="s">
        <v>1416</v>
      </c>
      <c r="B722" s="7" t="s">
        <v>1417</v>
      </c>
      <c r="C722" s="6">
        <v>0</v>
      </c>
      <c r="D722" s="17"/>
      <c r="E722" s="19">
        <v>0</v>
      </c>
    </row>
    <row r="723" spans="1:5" ht="15.75" thickBot="1" x14ac:dyDescent="0.3">
      <c r="A723" s="5" t="s">
        <v>1418</v>
      </c>
      <c r="B723" s="7" t="s">
        <v>1419</v>
      </c>
      <c r="C723" s="6">
        <v>0</v>
      </c>
      <c r="D723" s="17"/>
      <c r="E723" s="19">
        <v>0</v>
      </c>
    </row>
    <row r="724" spans="1:5" ht="15.75" thickBot="1" x14ac:dyDescent="0.3">
      <c r="A724" s="5" t="s">
        <v>1420</v>
      </c>
      <c r="B724" s="7" t="s">
        <v>1421</v>
      </c>
      <c r="C724" s="6">
        <v>0</v>
      </c>
      <c r="D724" s="17"/>
      <c r="E724" s="19">
        <v>0</v>
      </c>
    </row>
    <row r="728" spans="1:5" x14ac:dyDescent="0.25">
      <c r="B728" s="15" t="s">
        <v>1422</v>
      </c>
    </row>
    <row r="729" spans="1:5" x14ac:dyDescent="0.25">
      <c r="B729" s="15" t="s">
        <v>1423</v>
      </c>
    </row>
  </sheetData>
  <autoFilter ref="A1:E724"/>
  <pageMargins left="0.7" right="0.7" top="0.75" bottom="0.75" header="0.3" footer="0.3"/>
  <pageSetup orientation="portrait" r:id="rId1"/>
  <ignoredErrors>
    <ignoredError sqref="E602 E3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Novakovic</dc:creator>
  <cp:lastModifiedBy>Tamara Novakovic</cp:lastModifiedBy>
  <dcterms:created xsi:type="dcterms:W3CDTF">2019-01-16T13:30:53Z</dcterms:created>
  <dcterms:modified xsi:type="dcterms:W3CDTF">2019-01-18T13:53:29Z</dcterms:modified>
</cp:coreProperties>
</file>